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276" windowWidth="18732" windowHeight="12216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Pol'!$A$1:$U$448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438" i="12"/>
  <c r="F39" i="1" s="1"/>
  <c r="BA436" i="12"/>
  <c r="BA434"/>
  <c r="BA433"/>
  <c r="BA432"/>
  <c r="BA431"/>
  <c r="BA430"/>
  <c r="BA429"/>
  <c r="BA428"/>
  <c r="BA427"/>
  <c r="BA426"/>
  <c r="BA425"/>
  <c r="BA424"/>
  <c r="BA423"/>
  <c r="BA422"/>
  <c r="BA421"/>
  <c r="BA419"/>
  <c r="BA416"/>
  <c r="BA414"/>
  <c r="BA412"/>
  <c r="BA411"/>
  <c r="BA410"/>
  <c r="BA407"/>
  <c r="BA406"/>
  <c r="BA405"/>
  <c r="BA404"/>
  <c r="BA403"/>
  <c r="BA400"/>
  <c r="BA398"/>
  <c r="BA397"/>
  <c r="BA395"/>
  <c r="BA394"/>
  <c r="BA393"/>
  <c r="BA392"/>
  <c r="BA391"/>
  <c r="BA388"/>
  <c r="BA386"/>
  <c r="BA384"/>
  <c r="BA383"/>
  <c r="BA382"/>
  <c r="BA381"/>
  <c r="BA380"/>
  <c r="BA378"/>
  <c r="BA376"/>
  <c r="BA374"/>
  <c r="BA373"/>
  <c r="BA372"/>
  <c r="BA371"/>
  <c r="BA370"/>
  <c r="BA367"/>
  <c r="BA365"/>
  <c r="BA364"/>
  <c r="BA363"/>
  <c r="BA362"/>
  <c r="BA361"/>
  <c r="BA360"/>
  <c r="BA357"/>
  <c r="BA356"/>
  <c r="BA355"/>
  <c r="BA354"/>
  <c r="BA353"/>
  <c r="BA350"/>
  <c r="BA349"/>
  <c r="BA348"/>
  <c r="BA346"/>
  <c r="BA345"/>
  <c r="BA344"/>
  <c r="BA343"/>
  <c r="BA342"/>
  <c r="BA341"/>
  <c r="BA340"/>
  <c r="BA339"/>
  <c r="BA337"/>
  <c r="BA336"/>
  <c r="BA335"/>
  <c r="BA334"/>
  <c r="BA333"/>
  <c r="BA330"/>
  <c r="BA329"/>
  <c r="BA327"/>
  <c r="BA326"/>
  <c r="BA325"/>
  <c r="BA324"/>
  <c r="BA322"/>
  <c r="BA321"/>
  <c r="BA320"/>
  <c r="BA318"/>
  <c r="BA317"/>
  <c r="BA316"/>
  <c r="BA315"/>
  <c r="BA314"/>
  <c r="BA313"/>
  <c r="BA312"/>
  <c r="BA311"/>
  <c r="BA310"/>
  <c r="BA309"/>
  <c r="BA308"/>
  <c r="BA307"/>
  <c r="BA306"/>
  <c r="BA305"/>
  <c r="BA304"/>
  <c r="BA303"/>
  <c r="BA302"/>
  <c r="BA301"/>
  <c r="BA300"/>
  <c r="BA299"/>
  <c r="BA298"/>
  <c r="BA297"/>
  <c r="BA296"/>
  <c r="BA295"/>
  <c r="BA294"/>
  <c r="BA293"/>
  <c r="BA292"/>
  <c r="BA291"/>
  <c r="BA290"/>
  <c r="BA289"/>
  <c r="BA287"/>
  <c r="BA286"/>
  <c r="BA284"/>
  <c r="BA282"/>
  <c r="BA281"/>
  <c r="BA280"/>
  <c r="BA279"/>
  <c r="BA278"/>
  <c r="BA277"/>
  <c r="BA276"/>
  <c r="BA275"/>
  <c r="BA274"/>
  <c r="BA273"/>
  <c r="BA272"/>
  <c r="BA270"/>
  <c r="BA268"/>
  <c r="BA267"/>
  <c r="BA266"/>
  <c r="BA265"/>
  <c r="BA264"/>
  <c r="BA263"/>
  <c r="BA262"/>
  <c r="BA261"/>
  <c r="BA260"/>
  <c r="BA258"/>
  <c r="BA257"/>
  <c r="BA256"/>
  <c r="BA255"/>
  <c r="BA254"/>
  <c r="BA253"/>
  <c r="BA252"/>
  <c r="BA249"/>
  <c r="BA248"/>
  <c r="BA246"/>
  <c r="BA245"/>
  <c r="BA244"/>
  <c r="BA243"/>
  <c r="BA241"/>
  <c r="BA240"/>
  <c r="BA239"/>
  <c r="BA237"/>
  <c r="BA236"/>
  <c r="BA235"/>
  <c r="BA234"/>
  <c r="BA233"/>
  <c r="BA232"/>
  <c r="BA231"/>
  <c r="BA230"/>
  <c r="BA229"/>
  <c r="BA228"/>
  <c r="BA227"/>
  <c r="BA226"/>
  <c r="BA225"/>
  <c r="BA224"/>
  <c r="BA223"/>
  <c r="BA222"/>
  <c r="BA221"/>
  <c r="BA220"/>
  <c r="BA219"/>
  <c r="BA218"/>
  <c r="BA217"/>
  <c r="BA216"/>
  <c r="BA215"/>
  <c r="BA214"/>
  <c r="BA213"/>
  <c r="BA212"/>
  <c r="BA211"/>
  <c r="BA210"/>
  <c r="BA209"/>
  <c r="BA208"/>
  <c r="BA206"/>
  <c r="BA205"/>
  <c r="BA203"/>
  <c r="BA201"/>
  <c r="BA200"/>
  <c r="BA199"/>
  <c r="BA198"/>
  <c r="BA197"/>
  <c r="BA196"/>
  <c r="BA195"/>
  <c r="BA194"/>
  <c r="BA193"/>
  <c r="BA192"/>
  <c r="BA191"/>
  <c r="BA189"/>
  <c r="BA187"/>
  <c r="BA186"/>
  <c r="BA185"/>
  <c r="BA184"/>
  <c r="BA183"/>
  <c r="BA182"/>
  <c r="BA181"/>
  <c r="BA180"/>
  <c r="BA179"/>
  <c r="BA177"/>
  <c r="BA176"/>
  <c r="BA175"/>
  <c r="BA174"/>
  <c r="BA173"/>
  <c r="BA172"/>
  <c r="BA171"/>
  <c r="BA168"/>
  <c r="BA167"/>
  <c r="BA166"/>
  <c r="BA163"/>
  <c r="BA162"/>
  <c r="BA161"/>
  <c r="BA160"/>
  <c r="BA159"/>
  <c r="BA156"/>
  <c r="BA155"/>
  <c r="BA154"/>
  <c r="BA152"/>
  <c r="BA151"/>
  <c r="BA150"/>
  <c r="BA149"/>
  <c r="BA148"/>
  <c r="BA147"/>
  <c r="BA146"/>
  <c r="BA145"/>
  <c r="BA143"/>
  <c r="BA142"/>
  <c r="BA141"/>
  <c r="BA140"/>
  <c r="BA139"/>
  <c r="BA136"/>
  <c r="BA135"/>
  <c r="BA133"/>
  <c r="BA132"/>
  <c r="BA131"/>
  <c r="BA130"/>
  <c r="BA128"/>
  <c r="BA127"/>
  <c r="BA126"/>
  <c r="BA125"/>
  <c r="BA123"/>
  <c r="BA122"/>
  <c r="BA121"/>
  <c r="BA120"/>
  <c r="BA118"/>
  <c r="BA117"/>
  <c r="BA116"/>
  <c r="BA115"/>
  <c r="BA114"/>
  <c r="BA112"/>
  <c r="BA111"/>
  <c r="BA110"/>
  <c r="BA109"/>
  <c r="BA108"/>
  <c r="BA107"/>
  <c r="BA106"/>
  <c r="BA105"/>
  <c r="BA104"/>
  <c r="BA103"/>
  <c r="BA101"/>
  <c r="BA100"/>
  <c r="BA99"/>
  <c r="BA98"/>
  <c r="BA97"/>
  <c r="BA96"/>
  <c r="BA95"/>
  <c r="BA94"/>
  <c r="BA93"/>
  <c r="BA92"/>
  <c r="BA91"/>
  <c r="BA90"/>
  <c r="BA89"/>
  <c r="BA87"/>
  <c r="BA86"/>
  <c r="BA85"/>
  <c r="BA84"/>
  <c r="BA82"/>
  <c r="BA81"/>
  <c r="BA80"/>
  <c r="BA78"/>
  <c r="BA76"/>
  <c r="BA75"/>
  <c r="BA74"/>
  <c r="BA73"/>
  <c r="BA72"/>
  <c r="BA71"/>
  <c r="BA70"/>
  <c r="BA69"/>
  <c r="BA68"/>
  <c r="BA67"/>
  <c r="BA66"/>
  <c r="BA65"/>
  <c r="BA64"/>
  <c r="BA63"/>
  <c r="BA62"/>
  <c r="BA61"/>
  <c r="BA60"/>
  <c r="BA59"/>
  <c r="BA58"/>
  <c r="BA57"/>
  <c r="BA56"/>
  <c r="BA55"/>
  <c r="BA54"/>
  <c r="BA53"/>
  <c r="BA52"/>
  <c r="BA51"/>
  <c r="BA50"/>
  <c r="BA49"/>
  <c r="BA48"/>
  <c r="BA47"/>
  <c r="BA45"/>
  <c r="BA44"/>
  <c r="BA42"/>
  <c r="BA40"/>
  <c r="BA39"/>
  <c r="BA38"/>
  <c r="BA37"/>
  <c r="BA36"/>
  <c r="BA35"/>
  <c r="BA34"/>
  <c r="BA33"/>
  <c r="BA32"/>
  <c r="BA31"/>
  <c r="BA30"/>
  <c r="BA28"/>
  <c r="BA26"/>
  <c r="BA25"/>
  <c r="BA24"/>
  <c r="BA23"/>
  <c r="BA22"/>
  <c r="BA21"/>
  <c r="BA20"/>
  <c r="BA19"/>
  <c r="BA18"/>
  <c r="BA16"/>
  <c r="BA15"/>
  <c r="BA14"/>
  <c r="BA13"/>
  <c r="BA12"/>
  <c r="BA11"/>
  <c r="BA10"/>
  <c r="G9"/>
  <c r="AD438" s="1"/>
  <c r="G39" i="1" s="1"/>
  <c r="G40" s="1"/>
  <c r="G25" s="1"/>
  <c r="G26" s="1"/>
  <c r="I9" i="12"/>
  <c r="K9"/>
  <c r="M9"/>
  <c r="O9"/>
  <c r="Q9"/>
  <c r="U9"/>
  <c r="G17"/>
  <c r="M17" s="1"/>
  <c r="I17"/>
  <c r="K17"/>
  <c r="O17"/>
  <c r="Q17"/>
  <c r="U17"/>
  <c r="G43"/>
  <c r="M43" s="1"/>
  <c r="I43"/>
  <c r="K43"/>
  <c r="O43"/>
  <c r="Q43"/>
  <c r="U43"/>
  <c r="G79"/>
  <c r="I79"/>
  <c r="K79"/>
  <c r="O79"/>
  <c r="Q79"/>
  <c r="U79"/>
  <c r="G83"/>
  <c r="M83" s="1"/>
  <c r="I83"/>
  <c r="K83"/>
  <c r="O83"/>
  <c r="Q83"/>
  <c r="U83"/>
  <c r="G88"/>
  <c r="M88" s="1"/>
  <c r="I88"/>
  <c r="K88"/>
  <c r="O88"/>
  <c r="Q88"/>
  <c r="U88"/>
  <c r="G113"/>
  <c r="I113"/>
  <c r="K113"/>
  <c r="M113"/>
  <c r="O113"/>
  <c r="Q113"/>
  <c r="U113"/>
  <c r="G119"/>
  <c r="M119" s="1"/>
  <c r="I119"/>
  <c r="K119"/>
  <c r="O119"/>
  <c r="Q119"/>
  <c r="U119"/>
  <c r="G124"/>
  <c r="M124" s="1"/>
  <c r="I124"/>
  <c r="K124"/>
  <c r="O124"/>
  <c r="Q124"/>
  <c r="U124"/>
  <c r="G129"/>
  <c r="M129" s="1"/>
  <c r="I129"/>
  <c r="K129"/>
  <c r="O129"/>
  <c r="Q129"/>
  <c r="U129"/>
  <c r="G134"/>
  <c r="I134"/>
  <c r="K134"/>
  <c r="M134"/>
  <c r="O134"/>
  <c r="Q134"/>
  <c r="U134"/>
  <c r="G138"/>
  <c r="M138" s="1"/>
  <c r="I138"/>
  <c r="K138"/>
  <c r="O138"/>
  <c r="O137" s="1"/>
  <c r="Q138"/>
  <c r="U138"/>
  <c r="G144"/>
  <c r="M144" s="1"/>
  <c r="I144"/>
  <c r="K144"/>
  <c r="O144"/>
  <c r="Q144"/>
  <c r="U144"/>
  <c r="U137" s="1"/>
  <c r="G153"/>
  <c r="I153"/>
  <c r="K153"/>
  <c r="M153"/>
  <c r="O153"/>
  <c r="Q153"/>
  <c r="U153"/>
  <c r="G157"/>
  <c r="I49" i="1" s="1"/>
  <c r="G158" i="12"/>
  <c r="M158" s="1"/>
  <c r="M157" s="1"/>
  <c r="I158"/>
  <c r="I157" s="1"/>
  <c r="K158"/>
  <c r="K157" s="1"/>
  <c r="O158"/>
  <c r="O157" s="1"/>
  <c r="Q158"/>
  <c r="Q157" s="1"/>
  <c r="U158"/>
  <c r="U157" s="1"/>
  <c r="K164"/>
  <c r="U164"/>
  <c r="G165"/>
  <c r="G164" s="1"/>
  <c r="I50" i="1" s="1"/>
  <c r="I165" i="12"/>
  <c r="I164" s="1"/>
  <c r="K165"/>
  <c r="M165"/>
  <c r="M164" s="1"/>
  <c r="O165"/>
  <c r="O164" s="1"/>
  <c r="Q165"/>
  <c r="Q164" s="1"/>
  <c r="U165"/>
  <c r="G170"/>
  <c r="I170"/>
  <c r="K170"/>
  <c r="M170"/>
  <c r="O170"/>
  <c r="Q170"/>
  <c r="U170"/>
  <c r="G178"/>
  <c r="M178" s="1"/>
  <c r="I178"/>
  <c r="K178"/>
  <c r="K169" s="1"/>
  <c r="O178"/>
  <c r="Q178"/>
  <c r="U178"/>
  <c r="G204"/>
  <c r="M204" s="1"/>
  <c r="I204"/>
  <c r="K204"/>
  <c r="O204"/>
  <c r="Q204"/>
  <c r="U204"/>
  <c r="G238"/>
  <c r="M238" s="1"/>
  <c r="I238"/>
  <c r="K238"/>
  <c r="O238"/>
  <c r="Q238"/>
  <c r="U238"/>
  <c r="G242"/>
  <c r="I242"/>
  <c r="K242"/>
  <c r="M242"/>
  <c r="O242"/>
  <c r="Q242"/>
  <c r="U242"/>
  <c r="G247"/>
  <c r="M247" s="1"/>
  <c r="I247"/>
  <c r="K247"/>
  <c r="O247"/>
  <c r="Q247"/>
  <c r="U247"/>
  <c r="G251"/>
  <c r="I251"/>
  <c r="K251"/>
  <c r="K250" s="1"/>
  <c r="O251"/>
  <c r="Q251"/>
  <c r="U251"/>
  <c r="G259"/>
  <c r="M259" s="1"/>
  <c r="I259"/>
  <c r="K259"/>
  <c r="O259"/>
  <c r="Q259"/>
  <c r="U259"/>
  <c r="G285"/>
  <c r="M285" s="1"/>
  <c r="I285"/>
  <c r="K285"/>
  <c r="O285"/>
  <c r="Q285"/>
  <c r="U285"/>
  <c r="G319"/>
  <c r="I319"/>
  <c r="K319"/>
  <c r="M319"/>
  <c r="O319"/>
  <c r="Q319"/>
  <c r="U319"/>
  <c r="G323"/>
  <c r="M323" s="1"/>
  <c r="I323"/>
  <c r="K323"/>
  <c r="O323"/>
  <c r="Q323"/>
  <c r="U323"/>
  <c r="G328"/>
  <c r="M328" s="1"/>
  <c r="I328"/>
  <c r="K328"/>
  <c r="O328"/>
  <c r="Q328"/>
  <c r="U328"/>
  <c r="G332"/>
  <c r="I332"/>
  <c r="I331" s="1"/>
  <c r="K332"/>
  <c r="K331" s="1"/>
  <c r="M332"/>
  <c r="O332"/>
  <c r="Q332"/>
  <c r="Q331" s="1"/>
  <c r="U332"/>
  <c r="G338"/>
  <c r="I338"/>
  <c r="K338"/>
  <c r="O338"/>
  <c r="Q338"/>
  <c r="U338"/>
  <c r="G347"/>
  <c r="M347" s="1"/>
  <c r="I347"/>
  <c r="K347"/>
  <c r="O347"/>
  <c r="Q347"/>
  <c r="U347"/>
  <c r="U331" s="1"/>
  <c r="K351"/>
  <c r="U351"/>
  <c r="G352"/>
  <c r="G351" s="1"/>
  <c r="I54" i="1" s="1"/>
  <c r="I352" i="12"/>
  <c r="I351" s="1"/>
  <c r="K352"/>
  <c r="M352"/>
  <c r="M351" s="1"/>
  <c r="O352"/>
  <c r="O351" s="1"/>
  <c r="Q352"/>
  <c r="Q351" s="1"/>
  <c r="U352"/>
  <c r="O358"/>
  <c r="G359"/>
  <c r="G358" s="1"/>
  <c r="I55" i="1" s="1"/>
  <c r="I359" i="12"/>
  <c r="I358" s="1"/>
  <c r="K359"/>
  <c r="K358" s="1"/>
  <c r="O359"/>
  <c r="Q359"/>
  <c r="Q358" s="1"/>
  <c r="U359"/>
  <c r="U358" s="1"/>
  <c r="U368"/>
  <c r="G369"/>
  <c r="I369"/>
  <c r="I368" s="1"/>
  <c r="K369"/>
  <c r="K368" s="1"/>
  <c r="M369"/>
  <c r="O369"/>
  <c r="Q369"/>
  <c r="Q368" s="1"/>
  <c r="U369"/>
  <c r="G379"/>
  <c r="G368" s="1"/>
  <c r="I56" i="1" s="1"/>
  <c r="I379" i="12"/>
  <c r="K379"/>
  <c r="O379"/>
  <c r="Q379"/>
  <c r="U379"/>
  <c r="I389"/>
  <c r="G390"/>
  <c r="M390" s="1"/>
  <c r="M389" s="1"/>
  <c r="I390"/>
  <c r="K390"/>
  <c r="K389" s="1"/>
  <c r="O390"/>
  <c r="O389" s="1"/>
  <c r="Q390"/>
  <c r="Q389" s="1"/>
  <c r="U390"/>
  <c r="U389" s="1"/>
  <c r="I401"/>
  <c r="G402"/>
  <c r="G401" s="1"/>
  <c r="I58" i="1" s="1"/>
  <c r="I402" i="12"/>
  <c r="K402"/>
  <c r="K401" s="1"/>
  <c r="O402"/>
  <c r="O401" s="1"/>
  <c r="Q402"/>
  <c r="Q401" s="1"/>
  <c r="U402"/>
  <c r="U401" s="1"/>
  <c r="I408"/>
  <c r="G409"/>
  <c r="M409" s="1"/>
  <c r="M408" s="1"/>
  <c r="I409"/>
  <c r="K409"/>
  <c r="K408" s="1"/>
  <c r="O409"/>
  <c r="O408" s="1"/>
  <c r="Q409"/>
  <c r="Q408" s="1"/>
  <c r="U409"/>
  <c r="U408" s="1"/>
  <c r="G418"/>
  <c r="G417" s="1"/>
  <c r="I60" i="1" s="1"/>
  <c r="I418" i="12"/>
  <c r="K418"/>
  <c r="O418"/>
  <c r="Q418"/>
  <c r="U418"/>
  <c r="G420"/>
  <c r="M420" s="1"/>
  <c r="I420"/>
  <c r="K420"/>
  <c r="O420"/>
  <c r="Q420"/>
  <c r="U420"/>
  <c r="G435"/>
  <c r="M435" s="1"/>
  <c r="I435"/>
  <c r="K435"/>
  <c r="O435"/>
  <c r="Q435"/>
  <c r="U435"/>
  <c r="I20" i="1"/>
  <c r="I19"/>
  <c r="I18"/>
  <c r="I17"/>
  <c r="G27"/>
  <c r="J28"/>
  <c r="J26"/>
  <c r="G38"/>
  <c r="F38"/>
  <c r="H32"/>
  <c r="J23"/>
  <c r="J24"/>
  <c r="J25"/>
  <c r="J27"/>
  <c r="E24"/>
  <c r="E26"/>
  <c r="F40" l="1"/>
  <c r="G23" s="1"/>
  <c r="G24" s="1"/>
  <c r="G29" s="1"/>
  <c r="H39"/>
  <c r="I39" s="1"/>
  <c r="I40" s="1"/>
  <c r="J39" s="1"/>
  <c r="J40" s="1"/>
  <c r="I169" i="12"/>
  <c r="U417"/>
  <c r="O368"/>
  <c r="M359"/>
  <c r="M358" s="1"/>
  <c r="O331"/>
  <c r="Q250"/>
  <c r="I250"/>
  <c r="O250"/>
  <c r="K137"/>
  <c r="Q137"/>
  <c r="I137"/>
  <c r="O8"/>
  <c r="G331"/>
  <c r="I53" i="1" s="1"/>
  <c r="G250" i="12"/>
  <c r="I52" i="1" s="1"/>
  <c r="O169" i="12"/>
  <c r="G169"/>
  <c r="I51" i="1" s="1"/>
  <c r="G137" i="12"/>
  <c r="I48" i="1" s="1"/>
  <c r="G8" i="12"/>
  <c r="U8"/>
  <c r="Q169"/>
  <c r="K417"/>
  <c r="Q417"/>
  <c r="I417"/>
  <c r="O417"/>
  <c r="U250"/>
  <c r="U169"/>
  <c r="K8"/>
  <c r="Q8"/>
  <c r="I8"/>
  <c r="G28" i="1"/>
  <c r="M169" i="12"/>
  <c r="M137"/>
  <c r="M418"/>
  <c r="M417" s="1"/>
  <c r="G408"/>
  <c r="I59" i="1" s="1"/>
  <c r="M402" i="12"/>
  <c r="M401" s="1"/>
  <c r="G389"/>
  <c r="I57" i="1" s="1"/>
  <c r="M379" i="12"/>
  <c r="M368" s="1"/>
  <c r="M338"/>
  <c r="M331" s="1"/>
  <c r="M251"/>
  <c r="M250" s="1"/>
  <c r="M79"/>
  <c r="M8" s="1"/>
  <c r="H40" i="1"/>
  <c r="I47" l="1"/>
  <c r="G438" i="12"/>
  <c r="I16" i="1" l="1"/>
  <c r="I21" s="1"/>
  <c r="I6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<sst xmlns="http://schemas.openxmlformats.org/spreadsheetml/2006/main" count="1130" uniqueCount="367">
  <si>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</si>
  <si>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</si>
  <si>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</si>
  <si>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</si>
  <si>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</si>
  <si>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</si>
  <si>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</si>
  <si>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</si>
  <si>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</si>
  <si>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</si>
  <si>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</si>
  <si>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</si>
  <si>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</si>
  <si>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</si>
  <si>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</si>
  <si>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</si>
  <si>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</si>
  <si>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</si>
  <si>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</si>
  <si>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</si>
  <si>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</si>
  <si>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</si>
  <si>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</si>
  <si>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</si>
  <si>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</si>
  <si>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</si>
  <si>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</si>
  <si>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</si>
  <si>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</si>
  <si>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</si>
  <si>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</si>
  <si>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</si>
  <si>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</si>
  <si>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</si>
  <si>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</si>
  <si>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</si>
  <si>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</si>
  <si>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</si>
  <si>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</si>
  <si>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</si>
  <si>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</si>
  <si>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</si>
  <si>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</si>
  <si>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</si>
  <si>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</si>
  <si>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MODERNIZACE ODBORNÉ UČEBNY FYZIKY - CHEMIE</t>
  </si>
  <si>
    <t>Základní škola a Mateřská škola Halenkovice, okres Zlín, příspěvková organizace</t>
  </si>
  <si>
    <t>550</t>
  </si>
  <si>
    <t>Halenkovice</t>
  </si>
  <si>
    <t>76363</t>
  </si>
  <si>
    <t>75021331</t>
  </si>
  <si>
    <t>LAB CZ s.r.o.</t>
  </si>
  <si>
    <t>Průmyslová 1200/4a</t>
  </si>
  <si>
    <t>Hradec Králové</t>
  </si>
  <si>
    <t>50002</t>
  </si>
  <si>
    <t>27483177</t>
  </si>
  <si>
    <t>Celkem za stavbu</t>
  </si>
  <si>
    <t>CZK</t>
  </si>
  <si>
    <t>Rekapitulace dílů</t>
  </si>
  <si>
    <t>Typ dílu</t>
  </si>
  <si>
    <t>01</t>
  </si>
  <si>
    <t>UČITELSKÉ PRACOVIŠTĚ DEMONSTRAČNÍ</t>
  </si>
  <si>
    <t>02</t>
  </si>
  <si>
    <t>UČITELSKÉ PRACOVIŠTĚ MYCÍ</t>
  </si>
  <si>
    <t>03</t>
  </si>
  <si>
    <t>UČITELSKÉ PRACOVIŠTĚ PRO PC</t>
  </si>
  <si>
    <t>04</t>
  </si>
  <si>
    <t>UČITELSKÁ ŽIDLE</t>
  </si>
  <si>
    <t>05</t>
  </si>
  <si>
    <t>ŽÁKOVSKÝ STŮL PRO 3 ŽÁKY</t>
  </si>
  <si>
    <t>06</t>
  </si>
  <si>
    <t>ŽÁKOVSKÝ STŮL PRO 4 ŽÁKY</t>
  </si>
  <si>
    <t>07</t>
  </si>
  <si>
    <t>ŽÁKOVSKÉ PRACOVIŠTĚ MYCÍ</t>
  </si>
  <si>
    <t>08</t>
  </si>
  <si>
    <t>ŽÁKOVSKÁ ŽIDLE</t>
  </si>
  <si>
    <t>10</t>
  </si>
  <si>
    <t>TABULE PRO HENDIKEPOVANÉHO ŽÁKA</t>
  </si>
  <si>
    <t>11</t>
  </si>
  <si>
    <t>SKŘÍNĚ</t>
  </si>
  <si>
    <t>12</t>
  </si>
  <si>
    <t>VESTAVNÉ SKŘÍNĚ</t>
  </si>
  <si>
    <t>13</t>
  </si>
  <si>
    <t>PŘÍSLUŠENSTVÍ</t>
  </si>
  <si>
    <t>14</t>
  </si>
  <si>
    <t>ZATEMNĚNÍ</t>
  </si>
  <si>
    <t>15</t>
  </si>
  <si>
    <t>POMŮCKY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</si>
  <si>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</si>
  <si>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</si>
  <si>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</si>
  <si>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</si>
  <si>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</si>
  <si>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</si>
  <si>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</si>
  <si>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</si>
  <si>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</si>
  <si>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</si>
  <si>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</si>
  <si>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</si>
  <si>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</si>
  <si>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</si>
  <si>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</si>
  <si>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</si>
  <si>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</si>
  <si>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</si>
  <si>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</si>
  <si>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</si>
  <si>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</si>
  <si>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</si>
  <si>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</si>
  <si>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</si>
  <si>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</si>
  <si>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</si>
  <si>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</si>
  <si>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</si>
  <si>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</si>
  <si>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Stůl</t>
  </si>
  <si>
    <t>Demonstrační učitel.pracoviště  š2900xhl700xv900mm, prac.plocha ultratenká celoploš. dlažba, el. zámek</t>
  </si>
  <si>
    <t>ks</t>
  </si>
  <si>
    <t>POL3_0</t>
  </si>
  <si>
    <t>Demonstrační  pracoviště včetně  mediového tunelu pro vedení rozvodů, odklopů v pracovní desce, otvoru pro osazení el. panelu.</t>
  </si>
  <si>
    <t>POP</t>
  </si>
  <si>
    <t>Kovová konstrukce stolu kotvená do podlahy (jekl 40 x 20 mm); nebo 40x40 mm apod., povrchová úprava komaxit, výškově stavitelné nožky, otvory pro upevnění do podlahy</t>
  </si>
  <si>
    <t>Pracovní deska z ultratenké celoplošné dlažby tl. 5mm s podlepením, chem. a mechanická odolnost, lepeno flexi lepidlem, DTD 22mm</t>
  </si>
  <si>
    <t>LDT na  opláštění stolů apod. - tl. 18mm, ABS hrany 0,5mm</t>
  </si>
  <si>
    <t>Položka je včetně dopravy a montáže</t>
  </si>
  <si>
    <t>Panel elektro</t>
  </si>
  <si>
    <t>Elektrický otočný panel s vestavěným zdrojem, a dálkovým ovládáním</t>
  </si>
  <si>
    <t>o 1x zásuvku LAN RJ45</t>
  </si>
  <si>
    <t>o 1x zdroj 0-24V AC/3W (napájení z rozvaděče) se zdířkami MN</t>
  </si>
  <si>
    <t/>
  </si>
  <si>
    <t>Panel bude obsahovat také bezpečnostní přepážku oddělující část MN a NN.</t>
  </si>
  <si>
    <t xml:space="preserve">				</t>
  </si>
  <si>
    <t>USB napojen na USB hub s adaptérem s 1 vývodem</t>
  </si>
  <si>
    <t>osazen spoj s dálkovým ovládáním</t>
  </si>
  <si>
    <t>položka vč. dopravy a montáže</t>
  </si>
  <si>
    <t>Demo panel</t>
  </si>
  <si>
    <t>Demostrační zkratuvzrodný panel pro fyzikální, pokusy; technické vybavení pracoviště</t>
  </si>
  <si>
    <t>Demonstrační panel obsahuje moduly pro pokusy:</t>
  </si>
  <si>
    <t>1x Bzučák 3-24V AC/DC</t>
  </si>
  <si>
    <t>2x Kondenzátor 100n / 50V</t>
  </si>
  <si>
    <t>2x Kondenzátor 1M0 / 50V</t>
  </si>
  <si>
    <t>1x Kondenzátor 470n / 50V</t>
  </si>
  <si>
    <t>2x Kondenzátor elektrolytický 100M / 50V</t>
  </si>
  <si>
    <t>2x Dioda 1A</t>
  </si>
  <si>
    <t>1x Fotorezistor 50-100k / 10lx</t>
  </si>
  <si>
    <t>2x Cívka 100uH / 1A</t>
  </si>
  <si>
    <t>2x Cívka 470uH / 0,5A</t>
  </si>
  <si>
    <t>2x LED (zelená)</t>
  </si>
  <si>
    <t>2x LED (rudá)</t>
  </si>
  <si>
    <t>1x Ampérmetr / 0 - 300mA AC/DC, analogový MP</t>
  </si>
  <si>
    <t>1x Voltmetr / 0 - 30V AC/DC, analogový MP</t>
  </si>
  <si>
    <t>1x Ampérmetr / 0 - 2A AC/DC, digitální MP</t>
  </si>
  <si>
    <t>1x Voltmetr / 0 - 199V AC/DC, digitální MP</t>
  </si>
  <si>
    <t>2x Tranzistor NPN / 80V / 1A</t>
  </si>
  <si>
    <t>2x Tranzistor PNP / 80V / 1A</t>
  </si>
  <si>
    <t>1x Pojistka 5x20mm s krytkou</t>
  </si>
  <si>
    <t>2x Potenciometr 10k/N</t>
  </si>
  <si>
    <t>2x Přepínač jednoduchý</t>
  </si>
  <si>
    <t>2x Rezistor R100R / 2W</t>
  </si>
  <si>
    <t>2x Rezistor R1K0 / 2W</t>
  </si>
  <si>
    <t>2x Rezistor R470R / 2W</t>
  </si>
  <si>
    <t>1x Relé 12 - 24V AC/DC</t>
  </si>
  <si>
    <t>2x Tlačítko</t>
  </si>
  <si>
    <t>1x Termistor NTC 10k/25°C</t>
  </si>
  <si>
    <t>1x Usměrňovač můstkový 1A</t>
  </si>
  <si>
    <t>2x Vypínač páčkový</t>
  </si>
  <si>
    <t>4x Žárovka / objímka E10</t>
  </si>
  <si>
    <t>Součástí dodávky je 10 ks měřících/propojovacích kabelů v délce 0,5 m a 10 ks v délce 1m.</t>
  </si>
  <si>
    <t>Zdroj demo</t>
  </si>
  <si>
    <t>Zdroje k demonstračním zkratuvzdorným panelům pro , fyzikální pokusy</t>
  </si>
  <si>
    <t>1x Zdroj stabilizovaný 12 V/100mA, pevný</t>
  </si>
  <si>
    <t>1x Zdroj stabilizovaný 0,6-15V/3-0,1A, zdroj s proudovým omezením</t>
  </si>
  <si>
    <t>1x Zdroj stabilizovaný 3-24V/100mA</t>
  </si>
  <si>
    <t>SkříňkaRozvaděč</t>
  </si>
  <si>
    <t>Skříňka do učitelského stolu na rozvaděč, se zásuvkou a spodními dvířky, zámek "1" klíč</t>
  </si>
  <si>
    <t>Skříňka z LDT tl. 18mm. uzamykatelná na "1" klíč</t>
  </si>
  <si>
    <t>ABS 2mm na dvířka, korpus 0,5mm</t>
  </si>
  <si>
    <t>V zásuvce bude umístěn rozvaděč, kvalitní výsuv.</t>
  </si>
  <si>
    <t>Položka vč. dopravy a montáže</t>
  </si>
  <si>
    <t>Rozvaděč</t>
  </si>
  <si>
    <t>Rozvaděč učitele pro provádění pokusů s NN</t>
  </si>
  <si>
    <t>Zdroje SELV jsou konstruovány tak, aby poskytly požadované napětí a proud pro pokusy</t>
  </si>
  <si>
    <t>prováděné na demonstračním panelu a současně bylo celé zapojení odolné proti přetížení</t>
  </si>
  <si>
    <t>či zkratu, (EOP i demonstrační panel). Chyba v zapojení nezpůsobí poškození žádné</t>
  </si>
  <si>
    <t>části obvodu. Nedojde ani k ovlivnění ostatních pracovišť. Po odstranění chyby</t>
  </si>
  <si>
    <t>RU bude obsahovat 6 okruhů:</t>
  </si>
  <si>
    <t>1. Hlavní vypínač</t>
  </si>
  <si>
    <t>5. Nouzové tlačítko STOP</t>
  </si>
  <si>
    <t>6. Samostatné prvky, např.: zatemnění,..</t>
  </si>
  <si>
    <t xml:space="preserve">			</t>
  </si>
  <si>
    <t>Okruh O6 - 920W / 4A;</t>
  </si>
  <si>
    <t>SkříňkaPB bomba</t>
  </si>
  <si>
    <t>Skříňka do učitelského stolu na PB 10l bombu, mřížka, , na "1" klíč</t>
  </si>
  <si>
    <t>Vnitřní část oplechovaná nebo jiný ohnivzdorný materiál.</t>
  </si>
  <si>
    <t>Větrací mřížka. Označení skřínky.</t>
  </si>
  <si>
    <t>Skříňka zásuvky</t>
  </si>
  <si>
    <t>Skříňka do učitelského stolu 4 zásuvky, centrální zámek</t>
  </si>
  <si>
    <t>Skříňka z LDT tl. 18mm. uzamykatelná na centrální zámek</t>
  </si>
  <si>
    <t>Skříňka police</t>
  </si>
  <si>
    <t>Skříňka do učitelského stolu policová, dvířka, zámek "1" klíč</t>
  </si>
  <si>
    <t>Police 1ks</t>
  </si>
  <si>
    <t>Kahan</t>
  </si>
  <si>
    <t>Laboratorní kahan na propanbutan</t>
  </si>
  <si>
    <t>Výška kahanu 160 mm</t>
  </si>
  <si>
    <t>Průměr trysky vnitřní 15mm</t>
  </si>
  <si>
    <t>Průtokový tlak 3,15kPa pro propanbutan</t>
  </si>
  <si>
    <t>Vč. hadice a spon</t>
  </si>
  <si>
    <t>Plynový kohout</t>
  </si>
  <si>
    <t>Plynový jednokohout na pracovní plochu</t>
  </si>
  <si>
    <t>Lesklý epoxidový povrch,</t>
  </si>
  <si>
    <t>odolný proti chemikáliím a UV záření.</t>
  </si>
  <si>
    <t>Stůl mycí</t>
  </si>
  <si>
    <t>Mycí učitel. pracoviště  š700xhl700xv900, s pracovní plochou z ultratenké celoplošné dlažby</t>
  </si>
  <si>
    <t>Pracovní deska z ultratenké celoplošné dlažby tl. 5mm s podlepením, chem. a mechanická odolnost, lepeno flexi lepidlem</t>
  </si>
  <si>
    <t>Dvířka uzamykatelná.</t>
  </si>
  <si>
    <t>Dřez</t>
  </si>
  <si>
    <t>Laboratorní polypropylenový dřez se sifonem, a příslušenstvím</t>
  </si>
  <si>
    <t>Součástí dodávky je sifon a příslušenství.</t>
  </si>
  <si>
    <t>K dřezu se též prodává výtokové ramínko.</t>
  </si>
  <si>
    <t>Technické parametry dřezu: </t>
  </si>
  <si>
    <t>Délka, šířka, výška</t>
  </si>
  <si>
    <t>Vnější průměr: 540 mm, 335 mm, 240 mm</t>
  </si>
  <si>
    <t>Vnitřní průměr: 480 mm, 275 mm, 230 mm</t>
  </si>
  <si>
    <t> </t>
  </si>
  <si>
    <t>Baterie</t>
  </si>
  <si>
    <t>Laboratorní  baterie</t>
  </si>
  <si>
    <t>Lesklý epoxidový povrch, odolná proti chemikáliím a UV záření.</t>
  </si>
  <si>
    <t>Obsahuje výměnné prvky - olivku a perlátor.</t>
  </si>
  <si>
    <t>Výška 250mm.</t>
  </si>
  <si>
    <t>Stůl PC</t>
  </si>
  <si>
    <t>Audiovizuální učitel. pracoviště  š1200x700x760m</t>
  </si>
  <si>
    <t>Stůl s mediovým tunelem, výsuvem na klávesnici a stojanem/závěsem na PC (dle výběru školy)</t>
  </si>
  <si>
    <t>Kovová konstrukce stolu kotvená do podlahy (jekl 40 x 20 mm)</t>
  </si>
  <si>
    <t>Opláštění LDT 18mm a pracovní deska - LDT 22mm tl.</t>
  </si>
  <si>
    <t>ABS 2mm na prac. pochu, na korpus 0,5mm</t>
  </si>
  <si>
    <t>Židle</t>
  </si>
  <si>
    <t>Židle učitelská čalouněná, na pístu, polohovatelná</t>
  </si>
  <si>
    <t>pojízdná, na kolečkách, plynový píst, kovový kříž, polohovatelný sedák a opěrák, vysoký opěrák</t>
  </si>
  <si>
    <t>bez područek</t>
  </si>
  <si>
    <t>Žákovské demonstrační pracoviště  š1800xhl700xv760, s kompakt. pracovní plochou, odklop na el. zámek</t>
  </si>
  <si>
    <t>Demonstrační  pracoviště včetně  mediového tunelu pro vedení rozvodů, odklopů v pracovní desce, otvoru pro osazení el. panelu a uzamykatelného šuplíku pod pracovní deskou (pro ukládání notebooků) - zámek na klíč</t>
  </si>
  <si>
    <t>Pracovní deska z kompaktní desky tl.12mm, chemická a mechanická odolnost; odolnost vůči vodě a vlhkosti</t>
  </si>
  <si>
    <t>1x Kondenzátor 100n / 50V</t>
  </si>
  <si>
    <t>1x Kondenzátor 1M0 / 50V</t>
  </si>
  <si>
    <t>1x Kondenzátor elektrolytický 100M / 50V</t>
  </si>
  <si>
    <t>1x Cívka 100uH / 1A</t>
  </si>
  <si>
    <t>1x Cívka 470uH / 0,5A</t>
  </si>
  <si>
    <t>1x LED (zelená)</t>
  </si>
  <si>
    <t>1x LED (rudá)</t>
  </si>
  <si>
    <t>1x Tranzistor NPN / 80V / 1A</t>
  </si>
  <si>
    <t>1x Tranzistor PNP / 80V / 1A</t>
  </si>
  <si>
    <t>1x Potenciometr 10k/N</t>
  </si>
  <si>
    <t>1x Rezistor R470R / 2W</t>
  </si>
  <si>
    <t>1x Tlačítko</t>
  </si>
  <si>
    <t>1x Vypínač páčkový</t>
  </si>
  <si>
    <t>2x Žárovka / objímka E10</t>
  </si>
  <si>
    <t>Zdroje k dem.zkratu.panelům pro fyzikální pokusy</t>
  </si>
  <si>
    <t>kompakt-ez</t>
  </si>
  <si>
    <t>Žákovské demonstrační pracoviště  š2400xhl700xv760, s kompakt. pracovní plochou, odklop na el. zámek</t>
  </si>
  <si>
    <t>Demonstrační  pracoviště včetně  mediového tunelu pro vedení rozvodů, odklopů v pracovní desce, otvorů pro osazení el. panelu a uzamykatelného šuplíku pod pracovní deskou (pro ukládání notebooků) - zámek na klíč</t>
  </si>
  <si>
    <t>Zdroje k demonstračním zkratuvzdorným panelům pro, fyzikální pokusy</t>
  </si>
  <si>
    <t>Plynový 2kohout</t>
  </si>
  <si>
    <t>Plynový dvoukohout na pracovní plochu do tvaru "Y"</t>
  </si>
  <si>
    <t>Mycí pracoviště  š600xhl700xv760, s pracovní plochou kompakt</t>
  </si>
  <si>
    <t>Židle výškově stavitelná, CPL laminát</t>
  </si>
  <si>
    <t>plochoovál (38x20 mm, tl. stěny 1,5 mm)</t>
  </si>
  <si>
    <t>bez krempy / s krempou - dle volby zákazníka</t>
  </si>
  <si>
    <t>CPL laminát na sedadlo i opěrák</t>
  </si>
  <si>
    <t>velikost 5-7</t>
  </si>
  <si>
    <t>Pojízdná tabule</t>
  </si>
  <si>
    <t>Pojízdná keramická tabule pro popis fixem, pro handicap. žáka; rozměr cca:750x1000mm</t>
  </si>
  <si>
    <t>Standardní barva povrchu: bílá</t>
  </si>
  <si>
    <t>Standardní barva rastru: černá</t>
  </si>
  <si>
    <t>Tabule je otočná okolo horizontální osy.</t>
  </si>
  <si>
    <t>Stojan z oválného ocelového profilu, stříbrná barva.</t>
  </si>
  <si>
    <t>Elegantní a stabilní konstrukce.</t>
  </si>
  <si>
    <t>Tloušťka tabule 22 mm, sendvičová konstrukce - tabule se nekroutí.</t>
  </si>
  <si>
    <t>Skříň</t>
  </si>
  <si>
    <t>Skříň vysoká s posuvnými dveřmi, v1800 x š900 x hl600mm</t>
  </si>
  <si>
    <t>Korpusy LDT tl.18mm</t>
  </si>
  <si>
    <t>skříně s posuvnými dveřmi a kvalitními pojezdy</t>
  </si>
  <si>
    <t>Police se nesmí prohýbat.</t>
  </si>
  <si>
    <t>Korpus -  ABS 0.5 mm, na namáhané hrany ABS 2mm</t>
  </si>
  <si>
    <t>Kotvení do zdi.</t>
  </si>
  <si>
    <t>Nástavec</t>
  </si>
  <si>
    <t>Nástavce na skříně s posuvnými skleněnými dveřmi, Rozměry: š900xhl600xv600mm</t>
  </si>
  <si>
    <t>Skříň vestavná</t>
  </si>
  <si>
    <t>Vestavné skříně do výklenků, posuvné dveře, cca v1800-1900 x š1100-1300 x hl500-550</t>
  </si>
  <si>
    <t>Začištění stavebního otvoru obložkami.</t>
  </si>
  <si>
    <t>Korková tabule</t>
  </si>
  <si>
    <t>Korková tabule, Rozměr: 1200x900mm</t>
  </si>
  <si>
    <t>POL1_0</t>
  </si>
  <si>
    <t>- odolný povrch z přírodního korku</t>
  </si>
  <si>
    <t>- hliníkový rám s oblými plastovými rohy</t>
  </si>
  <si>
    <t>- uchycení možné horizontálně i vertikálně</t>
  </si>
  <si>
    <t>- dodáváno včetně montážního materiálu.</t>
  </si>
  <si>
    <t>Zatemnění</t>
  </si>
  <si>
    <t>Zatemnění elektrické úplné ovládané z rozvaděče v, učit.stole, rozměr výklenku: 2380x2065mm</t>
  </si>
  <si>
    <t>neprůhledné, barevné rolety, pogumované</t>
  </si>
  <si>
    <t>úplné zatemnění vedeno v lištách po stranách</t>
  </si>
  <si>
    <t>dálkové ovládání z učitelského pracoviště</t>
  </si>
  <si>
    <t>Nutno dopočítat přesahy dle požadavku zadavatele a zaměřit na místě.</t>
  </si>
  <si>
    <t>Souprava pro CH</t>
  </si>
  <si>
    <t>Žákovská souprava pro pokusy v chemii</t>
  </si>
  <si>
    <t>ŽSada obsahuje pomůcky pro pokusy z chemie (např.stojan, držáky, laboraorní sklo - kádinky , baňky, držák zkumavek, zkumavky ks, stojan na zkumavky, trubice, sada trubiček, pipeta, miska, skleněná vana, střička, lihový kahan, kapátko, stříkačka, tečkovací destička, sada zátek, hodin. sklo, miska)</t>
  </si>
  <si>
    <t>Váhy</t>
  </si>
  <si>
    <t>Váha dvouramenná demonstrační cejchovatelná, se sadou závaží 500 g</t>
  </si>
  <si>
    <t>Učební pomůcka váha dvouramenná demonstrační do 500g má tyto parametry:</t>
  </si>
  <si>
    <t>Délka ramene: 27 cm</t>
  </si>
  <si>
    <t>Výška sloupku: 23 cm</t>
  </si>
  <si>
    <t>Výška vah: 27,5 cm</t>
  </si>
  <si>
    <t>Celková výška: 34 cm, 36 cm včetně vyšroubování</t>
  </si>
  <si>
    <t>Vnější průměr misek: 11,7 cm</t>
  </si>
  <si>
    <t>Hloubka misky: 2,8 cm</t>
  </si>
  <si>
    <t>Základna: 39,5x19,5 cm</t>
  </si>
  <si>
    <t>Celková váha do 500g</t>
  </si>
  <si>
    <t>Váživost: (1 g - 500 g) ± 10 mg</t>
  </si>
  <si>
    <t>Cistlivost: 1 mg</t>
  </si>
  <si>
    <t>Ověřovací dílek: 25 mg</t>
  </si>
  <si>
    <t>Váhy jsou cejchovatelné</t>
  </si>
  <si>
    <t>Demonstrační váhy slouží pro školní účely. Váhy nejsou úředně ověřitelné. Váhy se dají aretovat.</t>
  </si>
  <si>
    <t xml:space="preserve"> Sada učitelská</t>
  </si>
  <si>
    <t>Sada přístrojová pro elektrostatiku učitelská, (Wimshurst, Vand. d Graaf.+příslušen.)</t>
  </si>
  <si>
    <t>sada</t>
  </si>
  <si>
    <t>Wimshurst, Van de Graaf, elektroskop</t>
  </si>
  <si>
    <t>Odklop v pracovní desce na demonstrační panel  (dodávka vč. elektrozámku)</t>
  </si>
  <si>
    <t>Odklop v pracovní desce na PB plyn (dodávka vč. elektrozámku)</t>
  </si>
  <si>
    <t>Elektrický otočný panel (EOP)</t>
  </si>
  <si>
    <t>Dálkové centrální ovládání umožňuje otáčení každým panelem (plynulé otevírání a zavírání), napěťové řídicí signály jsou poskytovány z rozvaděče učitele.</t>
  </si>
  <si>
    <t>*Panel neumožňuje uzavření při zapojení kabeláže</t>
  </si>
  <si>
    <t>* Při překročení povoleného proudu změní směr otáčení a tím uvolní překážku</t>
  </si>
  <si>
    <t>EOP bude obsahovat:</t>
  </si>
  <si>
    <t>o 1x zásuvky 230V</t>
  </si>
  <si>
    <t>o 1x zásuvku USB</t>
  </si>
  <si>
    <t>Parametry EOP:</t>
  </si>
  <si>
    <t>"Proudová soustava: 1 NPE, 50Hz AC,230V, TN-S"</t>
  </si>
  <si>
    <t>Krytí: IP 30</t>
  </si>
  <si>
    <t>Pracovní rozsah teplot: 0 - 35°C</t>
  </si>
  <si>
    <t>InA: 6A, (obvod zásuvky NN) + 2A, (obvod zdroje 0-24V AC)</t>
  </si>
  <si>
    <t>USB -  2,5W / 5V, 0,5A, (podle použitého adaptéru)</t>
  </si>
  <si>
    <t>"0-24V AC -  3W / 24V / 0,125A, zkratuvzdorný "</t>
  </si>
  <si>
    <t>Zdroj 0-24V AC: SELV, kategorie přepětí III</t>
  </si>
  <si>
    <t>Zkratuvzdorný, odolný proti přetížení,</t>
  </si>
  <si>
    <t>Demonstrační panel zkratuvzdorný pro fyzikální pokusy je součástí dodávky nábytku</t>
  </si>
  <si>
    <t>Demonstrační panel je sestaven z výměnných bloků. Je možné ho přizpůsobit potřebám výuky, případně snadno rozšiřovat. Každý blok představuje elektrotechnickou, (elektronickou), součástku nebo obvod. Blok je v demonstračním panelu zasunut do drážkovaného profilu. Připojení bloků se provádí pomocí propojovacích kabelů a bezpečnostních zdířek 4mm. Z bloků je možné sestavit, (zapojit), různé obvody pro provádění pokusů.</t>
  </si>
  <si>
    <t>Rozvaděč učitele (RU):</t>
  </si>
  <si>
    <t>v zapojení bude demonstrovaný obvod funkční.</t>
  </si>
  <si>
    <t>2. Ovládání dálkové EOP včetně otevírání/zavírání a ovl. dálkové elektro zámků na odklopech v prac. ploše</t>
  </si>
  <si>
    <t>3. Ovládání vývodů USB</t>
  </si>
  <si>
    <t>4. Ovládání zdroje a reg. TR-0-24AC/3W</t>
  </si>
  <si>
    <t>Parametry RU:</t>
  </si>
  <si>
    <t>Proudová soustava: 1 NPE, 50Hz AC,230V, TN-S</t>
  </si>
  <si>
    <t>InA: 16A, (obvod 1 a 2) + 6A, (obvod 3)</t>
  </si>
  <si>
    <t>Maximální výstupní výkon:</t>
  </si>
  <si>
    <t>Okruh O2 - 1380W / 6A; Jistič 6A B</t>
  </si>
  <si>
    <t>Okruh O3 - 460W / 2A; Jistič 2A B</t>
  </si>
  <si>
    <t>Okruh O4 - 460W / 2A; Jistič 2A B</t>
  </si>
  <si>
    <t>Odklop v pracovní desce na demonstrační panel (dodávka vč. elektrozámku)</t>
  </si>
  <si>
    <t>2x odklop v pracovní desce na PB plyn (dodávka vč. elektrozámku)</t>
  </si>
  <si>
    <t>Kovová konstrukce stolu kotvená do podlahy (jekl 40 x 20 mm); Jekl 40x20 mm nebo 40x40 mm apod., povrchová úprava komaxit, výškově stavitelné nožky, otvory pro upevnění do podlahy</t>
  </si>
  <si>
    <t>Záda sololak s příčnými vzpěrami pro uchycení do zdi.</t>
  </si>
  <si>
    <t>Korková tabule 1200 x 900 mm</t>
  </si>
  <si>
    <t>SUM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</si>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</sst>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18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3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0" xfId="0" applyNumberFormat="1" applyFont="1" applyBorder="1" applyAlignment="1">
      <alignment horizontal="left" vertical="top" wrapText="1"/>
    </xf>
    <xf numFmtId="0" fontId="17" fillId="0" borderId="6" xfId="0" applyNumberFormat="1" applyFont="1" applyBorder="1" applyAlignment="1">
      <alignment vertical="top" wrapText="1" shrinkToFit="1"/>
    </xf>
    <xf numFmtId="164" fontId="17" fillId="0" borderId="6" xfId="0" applyNumberFormat="1" applyFont="1" applyBorder="1" applyAlignment="1">
      <alignment vertical="top" wrapText="1" shrinkToFit="1"/>
    </xf>
    <xf numFmtId="4" fontId="17" fillId="0" borderId="6" xfId="0" applyNumberFormat="1" applyFont="1" applyBorder="1" applyAlignment="1">
      <alignment vertical="top" wrapText="1" shrinkToFit="1"/>
    </xf>
    <xf numFmtId="4" fontId="17" fillId="0" borderId="38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49" fontId="0" fillId="0" borderId="41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>
      <selection activeCell="B11" sqref="B11"/>
    </sheetView>
  </sheetViews>
  <sheetFormatPr defaultRowHeight="13.2"/>
  <sheetData>
    <row r="1" spans="1:7">
      <c r="A1" s="37" t="s">
        <v>38</v>
      </c>
    </row>
    <row r="2" spans="1:7" ht="57.75" customHeight="1">
      <c r="A2" s="204" t="s">
        <v>39</v>
      </c>
      <c r="B2" s="204"/>
      <c r="C2" s="204"/>
      <c r="D2" s="204"/>
      <c r="E2" s="204"/>
      <c r="F2" s="204"/>
      <c r="G2" s="20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4"/>
  <sheetViews>
    <sheetView showGridLines="0" topLeftCell="B21" zoomScaleNormal="100" zoomScaleSheetLayoutView="75" workbookViewId="0">
      <selection activeCell="A28" sqref="A28"/>
    </sheetView>
  </sheetViews>
  <sheetFormatPr defaultColWidth="9" defaultRowHeight="13.2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>
      <c r="A1" s="73" t="s">
        <v>36</v>
      </c>
      <c r="B1" s="231" t="s">
        <v>42</v>
      </c>
      <c r="C1" s="232"/>
      <c r="D1" s="232"/>
      <c r="E1" s="232"/>
      <c r="F1" s="232"/>
      <c r="G1" s="232"/>
      <c r="H1" s="232"/>
      <c r="I1" s="232"/>
      <c r="J1" s="233"/>
    </row>
    <row r="2" spans="1:15" ht="23.25" customHeight="1">
      <c r="A2" s="4"/>
      <c r="B2" s="81" t="s">
        <v>40</v>
      </c>
      <c r="C2" s="82"/>
      <c r="D2" s="83"/>
      <c r="E2" s="83" t="s">
        <v>45</v>
      </c>
      <c r="F2" s="84"/>
      <c r="G2" s="85"/>
      <c r="H2" s="84"/>
      <c r="I2" s="85"/>
      <c r="J2" s="86"/>
      <c r="O2" s="2"/>
    </row>
    <row r="3" spans="1:15" ht="23.25" hidden="1" customHeight="1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>
      <c r="A5" s="4"/>
      <c r="B5" s="47" t="s">
        <v>21</v>
      </c>
      <c r="C5" s="5"/>
      <c r="D5" s="98" t="s">
        <v>46</v>
      </c>
      <c r="E5" s="26"/>
      <c r="F5" s="26"/>
      <c r="G5" s="26"/>
      <c r="H5" s="28" t="s">
        <v>33</v>
      </c>
      <c r="I5" s="98" t="s">
        <v>50</v>
      </c>
      <c r="J5" s="11"/>
    </row>
    <row r="6" spans="1:15" ht="15.75" customHeight="1">
      <c r="A6" s="4"/>
      <c r="B6" s="41"/>
      <c r="C6" s="26"/>
      <c r="D6" s="98" t="s">
        <v>47</v>
      </c>
      <c r="E6" s="26"/>
      <c r="F6" s="26"/>
      <c r="G6" s="26"/>
      <c r="H6" s="28" t="s">
        <v>34</v>
      </c>
      <c r="I6" s="98"/>
      <c r="J6" s="11"/>
    </row>
    <row r="7" spans="1:15" ht="15.75" customHeight="1">
      <c r="A7" s="4"/>
      <c r="B7" s="42"/>
      <c r="C7" s="99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>
      <c r="A11" s="4"/>
      <c r="B11" s="47" t="s">
        <v>18</v>
      </c>
      <c r="C11" s="5"/>
      <c r="D11" s="241" t="s">
        <v>51</v>
      </c>
      <c r="E11" s="241"/>
      <c r="F11" s="241"/>
      <c r="G11" s="241"/>
      <c r="H11" s="28" t="s">
        <v>33</v>
      </c>
      <c r="I11" s="101" t="s">
        <v>55</v>
      </c>
      <c r="J11" s="11"/>
    </row>
    <row r="12" spans="1:15" ht="15.75" customHeight="1">
      <c r="A12" s="4"/>
      <c r="B12" s="41"/>
      <c r="C12" s="26"/>
      <c r="D12" s="244" t="s">
        <v>52</v>
      </c>
      <c r="E12" s="244"/>
      <c r="F12" s="244"/>
      <c r="G12" s="244"/>
      <c r="H12" s="28" t="s">
        <v>34</v>
      </c>
      <c r="I12" s="101"/>
      <c r="J12" s="11"/>
    </row>
    <row r="13" spans="1:15" ht="15.75" customHeight="1">
      <c r="A13" s="4"/>
      <c r="B13" s="42"/>
      <c r="C13" s="100" t="s">
        <v>54</v>
      </c>
      <c r="D13" s="245" t="s">
        <v>53</v>
      </c>
      <c r="E13" s="245"/>
      <c r="F13" s="245"/>
      <c r="G13" s="245"/>
      <c r="H13" s="29"/>
      <c r="I13" s="34"/>
      <c r="J13" s="51"/>
    </row>
    <row r="14" spans="1:15" ht="24" hidden="1" customHeight="1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>
      <c r="A15" s="4"/>
      <c r="B15" s="52" t="s">
        <v>31</v>
      </c>
      <c r="C15" s="72"/>
      <c r="D15" s="53"/>
      <c r="E15" s="240"/>
      <c r="F15" s="240"/>
      <c r="G15" s="242"/>
      <c r="H15" s="242"/>
      <c r="I15" s="242" t="s">
        <v>28</v>
      </c>
      <c r="J15" s="243"/>
    </row>
    <row r="16" spans="1:15" ht="23.25" customHeight="1">
      <c r="A16" s="148" t="s">
        <v>23</v>
      </c>
      <c r="B16" s="149" t="s">
        <v>23</v>
      </c>
      <c r="C16" s="58"/>
      <c r="D16" s="59"/>
      <c r="E16" s="221"/>
      <c r="F16" s="222"/>
      <c r="G16" s="221"/>
      <c r="H16" s="222"/>
      <c r="I16" s="221">
        <f>SUMIF(F47:F60,A16,I47:I60)+SUMIF(F47:F60,"PSU",I47:I60)</f>
        <v>0</v>
      </c>
      <c r="J16" s="223"/>
    </row>
    <row r="17" spans="1:10" ht="23.25" customHeight="1">
      <c r="A17" s="148" t="s">
        <v>24</v>
      </c>
      <c r="B17" s="149" t="s">
        <v>24</v>
      </c>
      <c r="C17" s="58"/>
      <c r="D17" s="59"/>
      <c r="E17" s="221"/>
      <c r="F17" s="222"/>
      <c r="G17" s="221"/>
      <c r="H17" s="222"/>
      <c r="I17" s="221">
        <f>SUMIF(F47:F60,A17,I47:I60)</f>
        <v>0</v>
      </c>
      <c r="J17" s="223"/>
    </row>
    <row r="18" spans="1:10" ht="23.25" customHeight="1">
      <c r="A18" s="148" t="s">
        <v>25</v>
      </c>
      <c r="B18" s="149" t="s">
        <v>25</v>
      </c>
      <c r="C18" s="58"/>
      <c r="D18" s="59"/>
      <c r="E18" s="221"/>
      <c r="F18" s="222"/>
      <c r="G18" s="221"/>
      <c r="H18" s="222"/>
      <c r="I18" s="221">
        <f>SUMIF(F47:F60,A18,I47:I60)</f>
        <v>0</v>
      </c>
      <c r="J18" s="223"/>
    </row>
    <row r="19" spans="1:10" ht="23.25" customHeight="1">
      <c r="A19" s="148" t="s">
        <v>88</v>
      </c>
      <c r="B19" s="149" t="s">
        <v>26</v>
      </c>
      <c r="C19" s="58"/>
      <c r="D19" s="59"/>
      <c r="E19" s="221"/>
      <c r="F19" s="222"/>
      <c r="G19" s="221"/>
      <c r="H19" s="222"/>
      <c r="I19" s="221">
        <f>SUMIF(F47:F60,A19,I47:I60)</f>
        <v>0</v>
      </c>
      <c r="J19" s="223"/>
    </row>
    <row r="20" spans="1:10" ht="23.25" customHeight="1">
      <c r="A20" s="148" t="s">
        <v>89</v>
      </c>
      <c r="B20" s="149" t="s">
        <v>27</v>
      </c>
      <c r="C20" s="58"/>
      <c r="D20" s="59"/>
      <c r="E20" s="221"/>
      <c r="F20" s="222"/>
      <c r="G20" s="221"/>
      <c r="H20" s="222"/>
      <c r="I20" s="221">
        <f>SUMIF(F47:F60,A20,I47:I60)</f>
        <v>0</v>
      </c>
      <c r="J20" s="223"/>
    </row>
    <row r="21" spans="1:10" ht="23.25" customHeight="1">
      <c r="A21" s="4"/>
      <c r="B21" s="74" t="s">
        <v>28</v>
      </c>
      <c r="C21" s="75"/>
      <c r="D21" s="76"/>
      <c r="E21" s="229"/>
      <c r="F21" s="238"/>
      <c r="G21" s="229"/>
      <c r="H21" s="238"/>
      <c r="I21" s="229">
        <f>SUM(I16:J20)</f>
        <v>0</v>
      </c>
      <c r="J21" s="230"/>
    </row>
    <row r="22" spans="1:10" ht="33" customHeight="1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4"/>
      <c r="B23" s="57" t="s">
        <v>11</v>
      </c>
      <c r="C23" s="58"/>
      <c r="D23" s="59"/>
      <c r="E23" s="60">
        <v>15</v>
      </c>
      <c r="F23" s="61" t="s">
        <v>0</v>
      </c>
      <c r="G23" s="227">
        <f>ZakladDPHSniVypocet</f>
        <v>0</v>
      </c>
      <c r="H23" s="228"/>
      <c r="I23" s="228"/>
      <c r="J23" s="62" t="str">
        <f t="shared" ref="J23:J28" si="0">Mena</f>
        <v>CZK</v>
      </c>
    </row>
    <row r="24" spans="1:10" ht="23.25" customHeight="1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5">
        <f>ZakladDPHSni*SazbaDPH1/100</f>
        <v>0</v>
      </c>
      <c r="H24" s="226"/>
      <c r="I24" s="226"/>
      <c r="J24" s="62" t="str">
        <f t="shared" si="0"/>
        <v>CZK</v>
      </c>
    </row>
    <row r="25" spans="1:10" ht="23.25" customHeight="1">
      <c r="A25" s="4"/>
      <c r="B25" s="57" t="s">
        <v>13</v>
      </c>
      <c r="C25" s="58"/>
      <c r="D25" s="59"/>
      <c r="E25" s="60">
        <v>21</v>
      </c>
      <c r="F25" s="61" t="s">
        <v>0</v>
      </c>
      <c r="G25" s="227">
        <f>ZakladDPHZaklVypocet</f>
        <v>0</v>
      </c>
      <c r="H25" s="228"/>
      <c r="I25" s="228"/>
      <c r="J25" s="62" t="str">
        <f t="shared" si="0"/>
        <v>CZK</v>
      </c>
    </row>
    <row r="26" spans="1:10" ht="23.25" customHeight="1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4">
        <f>ZakladDPHZakl*SazbaDPH2/100</f>
        <v>0</v>
      </c>
      <c r="H26" s="235"/>
      <c r="I26" s="235"/>
      <c r="J26" s="56" t="str">
        <f t="shared" si="0"/>
        <v>CZK</v>
      </c>
    </row>
    <row r="27" spans="1:10" ht="23.25" customHeight="1" thickBot="1">
      <c r="A27" s="4"/>
      <c r="B27" s="48" t="s">
        <v>4</v>
      </c>
      <c r="C27" s="20"/>
      <c r="D27" s="23"/>
      <c r="E27" s="20"/>
      <c r="F27" s="21"/>
      <c r="G27" s="236">
        <f>0</f>
        <v>0</v>
      </c>
      <c r="H27" s="236"/>
      <c r="I27" s="236"/>
      <c r="J27" s="63" t="str">
        <f t="shared" si="0"/>
        <v>CZK</v>
      </c>
    </row>
    <row r="28" spans="1:10" ht="27.75" hidden="1" customHeight="1" thickBot="1">
      <c r="A28" s="4"/>
      <c r="B28" s="120" t="s">
        <v>22</v>
      </c>
      <c r="C28" s="121"/>
      <c r="D28" s="121"/>
      <c r="E28" s="122"/>
      <c r="F28" s="123"/>
      <c r="G28" s="239">
        <f>ZakladDPHSniVypocet+ZakladDPHZaklVypocet</f>
        <v>0</v>
      </c>
      <c r="H28" s="239"/>
      <c r="I28" s="239"/>
      <c r="J28" s="124" t="str">
        <f t="shared" si="0"/>
        <v>CZK</v>
      </c>
    </row>
    <row r="29" spans="1:10" ht="27.75" customHeight="1" thickBot="1">
      <c r="A29" s="4"/>
      <c r="B29" s="120" t="s">
        <v>35</v>
      </c>
      <c r="C29" s="125"/>
      <c r="D29" s="125"/>
      <c r="E29" s="125"/>
      <c r="F29" s="125"/>
      <c r="G29" s="237">
        <f>ZakladDPHSni+DPHSni+ZakladDPHZakl+DPHZakl+Zaokrouhleni</f>
        <v>0</v>
      </c>
      <c r="H29" s="237"/>
      <c r="I29" s="237"/>
      <c r="J29" s="126" t="s">
        <v>57</v>
      </c>
    </row>
    <row r="30" spans="1:10" ht="12.75" customHeight="1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43416</v>
      </c>
      <c r="I32" s="39"/>
      <c r="J32" s="12"/>
    </row>
    <row r="33" spans="1:10" ht="47.25" customHeight="1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>
      <c r="A35" s="4"/>
      <c r="B35" s="4"/>
      <c r="C35" s="5"/>
      <c r="D35" s="224" t="s">
        <v>2</v>
      </c>
      <c r="E35" s="224"/>
      <c r="F35" s="5"/>
      <c r="G35" s="45"/>
      <c r="H35" s="13" t="s">
        <v>3</v>
      </c>
      <c r="I35" s="45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7" t="s">
        <v>15</v>
      </c>
      <c r="C37" s="3"/>
      <c r="D37" s="3"/>
      <c r="E37" s="3"/>
      <c r="F37" s="112"/>
      <c r="G37" s="112"/>
      <c r="H37" s="112"/>
      <c r="I37" s="112"/>
      <c r="J37" s="3"/>
    </row>
    <row r="38" spans="1:10" ht="25.5" hidden="1" customHeight="1">
      <c r="A38" s="104" t="s">
        <v>37</v>
      </c>
      <c r="B38" s="106" t="s">
        <v>16</v>
      </c>
      <c r="C38" s="107" t="s">
        <v>5</v>
      </c>
      <c r="D38" s="108"/>
      <c r="E38" s="108"/>
      <c r="F38" s="113" t="str">
        <f>B23</f>
        <v>Základ pro sníženou DPH</v>
      </c>
      <c r="G38" s="113" t="str">
        <f>B25</f>
        <v>Základ pro základní DPH</v>
      </c>
      <c r="H38" s="114" t="s">
        <v>17</v>
      </c>
      <c r="I38" s="114" t="s">
        <v>1</v>
      </c>
      <c r="J38" s="109" t="s">
        <v>0</v>
      </c>
    </row>
    <row r="39" spans="1:10" ht="25.5" hidden="1" customHeight="1">
      <c r="A39" s="104">
        <v>1</v>
      </c>
      <c r="B39" s="110"/>
      <c r="C39" s="212"/>
      <c r="D39" s="213"/>
      <c r="E39" s="213"/>
      <c r="F39" s="115">
        <f>' Pol'!AC438</f>
        <v>0</v>
      </c>
      <c r="G39" s="116">
        <f>' Pol'!AD438</f>
        <v>0</v>
      </c>
      <c r="H39" s="117">
        <f>(F39*SazbaDPH1/100)+(G39*SazbaDPH2/100)</f>
        <v>0</v>
      </c>
      <c r="I39" s="117">
        <f>F39+G39+H39</f>
        <v>0</v>
      </c>
      <c r="J39" s="111" t="str">
        <f>IF(CenaCelkemVypocet=0,"",I39/CenaCelkemVypocet*100)</f>
        <v/>
      </c>
    </row>
    <row r="40" spans="1:10" ht="25.5" hidden="1" customHeight="1">
      <c r="A40" s="104"/>
      <c r="B40" s="214" t="s">
        <v>56</v>
      </c>
      <c r="C40" s="215"/>
      <c r="D40" s="215"/>
      <c r="E40" s="216"/>
      <c r="F40" s="118">
        <f>SUMIF(A39:A39,"=1",F39:F39)</f>
        <v>0</v>
      </c>
      <c r="G40" s="119">
        <f>SUMIF(A39:A39,"=1",G39:G39)</f>
        <v>0</v>
      </c>
      <c r="H40" s="119">
        <f>SUMIF(A39:A39,"=1",H39:H39)</f>
        <v>0</v>
      </c>
      <c r="I40" s="119">
        <f>SUMIF(A39:A39,"=1",I39:I39)</f>
        <v>0</v>
      </c>
      <c r="J40" s="105">
        <f>SUMIF(A39:A39,"=1",J39:J39)</f>
        <v>0</v>
      </c>
    </row>
    <row r="44" spans="1:10" ht="15.6">
      <c r="B44" s="127" t="s">
        <v>58</v>
      </c>
    </row>
    <row r="46" spans="1:10" ht="25.5" customHeight="1">
      <c r="A46" s="128"/>
      <c r="B46" s="132" t="s">
        <v>16</v>
      </c>
      <c r="C46" s="132" t="s">
        <v>5</v>
      </c>
      <c r="D46" s="133"/>
      <c r="E46" s="133"/>
      <c r="F46" s="136" t="s">
        <v>59</v>
      </c>
      <c r="G46" s="136"/>
      <c r="H46" s="136"/>
      <c r="I46" s="217" t="s">
        <v>28</v>
      </c>
      <c r="J46" s="217"/>
    </row>
    <row r="47" spans="1:10" ht="25.5" customHeight="1">
      <c r="A47" s="129"/>
      <c r="B47" s="137" t="s">
        <v>60</v>
      </c>
      <c r="C47" s="219" t="s">
        <v>61</v>
      </c>
      <c r="D47" s="220"/>
      <c r="E47" s="220"/>
      <c r="F47" s="139" t="s">
        <v>23</v>
      </c>
      <c r="G47" s="140"/>
      <c r="H47" s="140"/>
      <c r="I47" s="218">
        <f>' Pol'!G8</f>
        <v>0</v>
      </c>
      <c r="J47" s="218"/>
    </row>
    <row r="48" spans="1:10" ht="25.5" customHeight="1">
      <c r="A48" s="129"/>
      <c r="B48" s="131" t="s">
        <v>62</v>
      </c>
      <c r="C48" s="207" t="s">
        <v>63</v>
      </c>
      <c r="D48" s="208"/>
      <c r="E48" s="208"/>
      <c r="F48" s="141" t="s">
        <v>23</v>
      </c>
      <c r="G48" s="142"/>
      <c r="H48" s="142"/>
      <c r="I48" s="206">
        <f>' Pol'!G137</f>
        <v>0</v>
      </c>
      <c r="J48" s="206"/>
    </row>
    <row r="49" spans="1:10" ht="25.5" customHeight="1">
      <c r="A49" s="129"/>
      <c r="B49" s="131" t="s">
        <v>64</v>
      </c>
      <c r="C49" s="207" t="s">
        <v>65</v>
      </c>
      <c r="D49" s="208"/>
      <c r="E49" s="208"/>
      <c r="F49" s="141" t="s">
        <v>23</v>
      </c>
      <c r="G49" s="142"/>
      <c r="H49" s="142"/>
      <c r="I49" s="206">
        <f>' Pol'!G157</f>
        <v>0</v>
      </c>
      <c r="J49" s="206"/>
    </row>
    <row r="50" spans="1:10" ht="25.5" customHeight="1">
      <c r="A50" s="129"/>
      <c r="B50" s="131" t="s">
        <v>66</v>
      </c>
      <c r="C50" s="207" t="s">
        <v>67</v>
      </c>
      <c r="D50" s="208"/>
      <c r="E50" s="208"/>
      <c r="F50" s="141" t="s">
        <v>23</v>
      </c>
      <c r="G50" s="142"/>
      <c r="H50" s="142"/>
      <c r="I50" s="206">
        <f>' Pol'!G164</f>
        <v>0</v>
      </c>
      <c r="J50" s="206"/>
    </row>
    <row r="51" spans="1:10" ht="25.5" customHeight="1">
      <c r="A51" s="129"/>
      <c r="B51" s="131" t="s">
        <v>68</v>
      </c>
      <c r="C51" s="207" t="s">
        <v>69</v>
      </c>
      <c r="D51" s="208"/>
      <c r="E51" s="208"/>
      <c r="F51" s="141" t="s">
        <v>23</v>
      </c>
      <c r="G51" s="142"/>
      <c r="H51" s="142"/>
      <c r="I51" s="206">
        <f>' Pol'!G169</f>
        <v>0</v>
      </c>
      <c r="J51" s="206"/>
    </row>
    <row r="52" spans="1:10" ht="25.5" customHeight="1">
      <c r="A52" s="129"/>
      <c r="B52" s="131" t="s">
        <v>70</v>
      </c>
      <c r="C52" s="207" t="s">
        <v>71</v>
      </c>
      <c r="D52" s="208"/>
      <c r="E52" s="208"/>
      <c r="F52" s="141" t="s">
        <v>23</v>
      </c>
      <c r="G52" s="142"/>
      <c r="H52" s="142"/>
      <c r="I52" s="206">
        <f>' Pol'!G250</f>
        <v>0</v>
      </c>
      <c r="J52" s="206"/>
    </row>
    <row r="53" spans="1:10" ht="25.5" customHeight="1">
      <c r="A53" s="129"/>
      <c r="B53" s="131" t="s">
        <v>72</v>
      </c>
      <c r="C53" s="207" t="s">
        <v>73</v>
      </c>
      <c r="D53" s="208"/>
      <c r="E53" s="208"/>
      <c r="F53" s="141" t="s">
        <v>23</v>
      </c>
      <c r="G53" s="142"/>
      <c r="H53" s="142"/>
      <c r="I53" s="206">
        <f>' Pol'!G331</f>
        <v>0</v>
      </c>
      <c r="J53" s="206"/>
    </row>
    <row r="54" spans="1:10" ht="25.5" customHeight="1">
      <c r="A54" s="129"/>
      <c r="B54" s="131" t="s">
        <v>74</v>
      </c>
      <c r="C54" s="207" t="s">
        <v>75</v>
      </c>
      <c r="D54" s="208"/>
      <c r="E54" s="208"/>
      <c r="F54" s="141" t="s">
        <v>23</v>
      </c>
      <c r="G54" s="142"/>
      <c r="H54" s="142"/>
      <c r="I54" s="206">
        <f>' Pol'!G351</f>
        <v>0</v>
      </c>
      <c r="J54" s="206"/>
    </row>
    <row r="55" spans="1:10" ht="25.5" customHeight="1">
      <c r="A55" s="129"/>
      <c r="B55" s="131" t="s">
        <v>76</v>
      </c>
      <c r="C55" s="207" t="s">
        <v>77</v>
      </c>
      <c r="D55" s="208"/>
      <c r="E55" s="208"/>
      <c r="F55" s="141" t="s">
        <v>23</v>
      </c>
      <c r="G55" s="142"/>
      <c r="H55" s="142"/>
      <c r="I55" s="206">
        <f>' Pol'!G358</f>
        <v>0</v>
      </c>
      <c r="J55" s="206"/>
    </row>
    <row r="56" spans="1:10" ht="25.5" customHeight="1">
      <c r="A56" s="129"/>
      <c r="B56" s="131" t="s">
        <v>78</v>
      </c>
      <c r="C56" s="207" t="s">
        <v>79</v>
      </c>
      <c r="D56" s="208"/>
      <c r="E56" s="208"/>
      <c r="F56" s="141" t="s">
        <v>23</v>
      </c>
      <c r="G56" s="142"/>
      <c r="H56" s="142"/>
      <c r="I56" s="206">
        <f>' Pol'!G368</f>
        <v>0</v>
      </c>
      <c r="J56" s="206"/>
    </row>
    <row r="57" spans="1:10" ht="25.5" customHeight="1">
      <c r="A57" s="129"/>
      <c r="B57" s="131" t="s">
        <v>80</v>
      </c>
      <c r="C57" s="207" t="s">
        <v>81</v>
      </c>
      <c r="D57" s="208"/>
      <c r="E57" s="208"/>
      <c r="F57" s="141" t="s">
        <v>23</v>
      </c>
      <c r="G57" s="142"/>
      <c r="H57" s="142"/>
      <c r="I57" s="206">
        <f>' Pol'!G389</f>
        <v>0</v>
      </c>
      <c r="J57" s="206"/>
    </row>
    <row r="58" spans="1:10" ht="25.5" customHeight="1">
      <c r="A58" s="129"/>
      <c r="B58" s="131" t="s">
        <v>82</v>
      </c>
      <c r="C58" s="207" t="s">
        <v>83</v>
      </c>
      <c r="D58" s="208"/>
      <c r="E58" s="208"/>
      <c r="F58" s="141" t="s">
        <v>23</v>
      </c>
      <c r="G58" s="142"/>
      <c r="H58" s="142"/>
      <c r="I58" s="206">
        <f>' Pol'!G401</f>
        <v>0</v>
      </c>
      <c r="J58" s="206"/>
    </row>
    <row r="59" spans="1:10" ht="25.5" customHeight="1">
      <c r="A59" s="129"/>
      <c r="B59" s="131" t="s">
        <v>84</v>
      </c>
      <c r="C59" s="207" t="s">
        <v>85</v>
      </c>
      <c r="D59" s="208"/>
      <c r="E59" s="208"/>
      <c r="F59" s="141" t="s">
        <v>23</v>
      </c>
      <c r="G59" s="142"/>
      <c r="H59" s="142"/>
      <c r="I59" s="206">
        <f>' Pol'!G408</f>
        <v>0</v>
      </c>
      <c r="J59" s="206"/>
    </row>
    <row r="60" spans="1:10" ht="25.5" customHeight="1">
      <c r="A60" s="129"/>
      <c r="B60" s="138" t="s">
        <v>86</v>
      </c>
      <c r="C60" s="210" t="s">
        <v>87</v>
      </c>
      <c r="D60" s="211"/>
      <c r="E60" s="211"/>
      <c r="F60" s="143" t="s">
        <v>23</v>
      </c>
      <c r="G60" s="144"/>
      <c r="H60" s="144"/>
      <c r="I60" s="209">
        <f>' Pol'!G417</f>
        <v>0</v>
      </c>
      <c r="J60" s="209"/>
    </row>
    <row r="61" spans="1:10" ht="25.5" customHeight="1">
      <c r="A61" s="130"/>
      <c r="B61" s="134" t="s">
        <v>1</v>
      </c>
      <c r="C61" s="134"/>
      <c r="D61" s="135"/>
      <c r="E61" s="135"/>
      <c r="F61" s="145"/>
      <c r="G61" s="146"/>
      <c r="H61" s="146"/>
      <c r="I61" s="205">
        <f>SUM(I47:I60)</f>
        <v>0</v>
      </c>
      <c r="J61" s="205"/>
    </row>
    <row r="62" spans="1:10">
      <c r="F62" s="147"/>
      <c r="G62" s="103"/>
      <c r="H62" s="147"/>
      <c r="I62" s="103"/>
      <c r="J62" s="103"/>
    </row>
    <row r="63" spans="1:10">
      <c r="F63" s="147"/>
      <c r="G63" s="103"/>
      <c r="H63" s="147"/>
      <c r="I63" s="103"/>
      <c r="J63" s="103"/>
    </row>
    <row r="64" spans="1:10">
      <c r="F64" s="147"/>
      <c r="G64" s="103"/>
      <c r="H64" s="147"/>
      <c r="I64" s="103"/>
      <c r="J64" s="10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61:J61"/>
    <mergeCell ref="I58:J58"/>
    <mergeCell ref="C58:E58"/>
    <mergeCell ref="I59:J59"/>
    <mergeCell ref="C59:E59"/>
    <mergeCell ref="I60:J60"/>
    <mergeCell ref="C60:E6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>
      <c r="A1" s="246" t="s">
        <v>6</v>
      </c>
      <c r="B1" s="246"/>
      <c r="C1" s="247"/>
      <c r="D1" s="246"/>
      <c r="E1" s="246"/>
      <c r="F1" s="246"/>
      <c r="G1" s="246"/>
    </row>
    <row r="2" spans="1:7" ht="24.9" customHeight="1">
      <c r="A2" s="79" t="s">
        <v>41</v>
      </c>
      <c r="B2" s="78"/>
      <c r="C2" s="248"/>
      <c r="D2" s="248"/>
      <c r="E2" s="248"/>
      <c r="F2" s="248"/>
      <c r="G2" s="249"/>
    </row>
    <row r="3" spans="1:7" ht="24.9" hidden="1" customHeight="1">
      <c r="A3" s="79" t="s">
        <v>7</v>
      </c>
      <c r="B3" s="78"/>
      <c r="C3" s="248"/>
      <c r="D3" s="248"/>
      <c r="E3" s="248"/>
      <c r="F3" s="248"/>
      <c r="G3" s="249"/>
    </row>
    <row r="4" spans="1:7" ht="24.9" hidden="1" customHeight="1">
      <c r="A4" s="79" t="s">
        <v>8</v>
      </c>
      <c r="B4" s="78"/>
      <c r="C4" s="248"/>
      <c r="D4" s="248"/>
      <c r="E4" s="248"/>
      <c r="F4" s="248"/>
      <c r="G4" s="249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448"/>
  <sheetViews>
    <sheetView workbookViewId="0">
      <selection sqref="A1:G1"/>
    </sheetView>
  </sheetViews>
  <sheetFormatPr defaultRowHeight="13.2" outlineLevelRow="1"/>
  <cols>
    <col min="1" max="1" width="4.33203125" customWidth="1"/>
    <col min="2" max="2" width="14.44140625" style="102" customWidth="1"/>
    <col min="3" max="3" width="38.33203125" style="102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8" max="21" width="0" hidden="1" customWidth="1"/>
    <col min="29" max="39" width="0" hidden="1" customWidth="1"/>
    <col min="53" max="53" width="73.44140625" customWidth="1"/>
  </cols>
  <sheetData>
    <row r="1" spans="1:60" ht="15.75" customHeight="1">
      <c r="A1" s="274" t="s">
        <v>6</v>
      </c>
      <c r="B1" s="274"/>
      <c r="C1" s="274"/>
      <c r="D1" s="274"/>
      <c r="E1" s="274"/>
      <c r="F1" s="274"/>
      <c r="G1" s="274"/>
      <c r="AE1" t="s">
        <v>91</v>
      </c>
    </row>
    <row r="2" spans="1:60" ht="24.9" customHeight="1">
      <c r="A2" s="152" t="s">
        <v>90</v>
      </c>
      <c r="B2" s="150"/>
      <c r="C2" s="275" t="s">
        <v>45</v>
      </c>
      <c r="D2" s="276"/>
      <c r="E2" s="276"/>
      <c r="F2" s="276"/>
      <c r="G2" s="277"/>
      <c r="AE2" t="s">
        <v>92</v>
      </c>
    </row>
    <row r="3" spans="1:60" ht="24.9" hidden="1" customHeight="1">
      <c r="A3" s="153" t="s">
        <v>7</v>
      </c>
      <c r="B3" s="151"/>
      <c r="C3" s="278"/>
      <c r="D3" s="278"/>
      <c r="E3" s="278"/>
      <c r="F3" s="278"/>
      <c r="G3" s="279"/>
      <c r="AE3" t="s">
        <v>93</v>
      </c>
    </row>
    <row r="4" spans="1:60" ht="24.9" hidden="1" customHeight="1">
      <c r="A4" s="153" t="s">
        <v>8</v>
      </c>
      <c r="B4" s="151"/>
      <c r="C4" s="280"/>
      <c r="D4" s="278"/>
      <c r="E4" s="278"/>
      <c r="F4" s="278"/>
      <c r="G4" s="279"/>
      <c r="AE4" t="s">
        <v>94</v>
      </c>
    </row>
    <row r="5" spans="1:60" hidden="1">
      <c r="A5" s="154" t="s">
        <v>95</v>
      </c>
      <c r="B5" s="155"/>
      <c r="C5" s="156"/>
      <c r="D5" s="157"/>
      <c r="E5" s="157"/>
      <c r="F5" s="157"/>
      <c r="G5" s="158"/>
      <c r="AE5" t="s">
        <v>96</v>
      </c>
    </row>
    <row r="7" spans="1:60" ht="39.6">
      <c r="A7" s="164" t="s">
        <v>97</v>
      </c>
      <c r="B7" s="165" t="s">
        <v>98</v>
      </c>
      <c r="C7" s="165" t="s">
        <v>99</v>
      </c>
      <c r="D7" s="164" t="s">
        <v>100</v>
      </c>
      <c r="E7" s="164" t="s">
        <v>101</v>
      </c>
      <c r="F7" s="159" t="s">
        <v>102</v>
      </c>
      <c r="G7" s="182" t="s">
        <v>28</v>
      </c>
      <c r="H7" s="183" t="s">
        <v>29</v>
      </c>
      <c r="I7" s="183" t="s">
        <v>103</v>
      </c>
      <c r="J7" s="183" t="s">
        <v>30</v>
      </c>
      <c r="K7" s="183" t="s">
        <v>104</v>
      </c>
      <c r="L7" s="183" t="s">
        <v>105</v>
      </c>
      <c r="M7" s="183" t="s">
        <v>106</v>
      </c>
      <c r="N7" s="183" t="s">
        <v>107</v>
      </c>
      <c r="O7" s="183" t="s">
        <v>108</v>
      </c>
      <c r="P7" s="183" t="s">
        <v>109</v>
      </c>
      <c r="Q7" s="183" t="s">
        <v>110</v>
      </c>
      <c r="R7" s="183" t="s">
        <v>111</v>
      </c>
      <c r="S7" s="183" t="s">
        <v>112</v>
      </c>
      <c r="T7" s="183" t="s">
        <v>113</v>
      </c>
      <c r="U7" s="167" t="s">
        <v>114</v>
      </c>
    </row>
    <row r="8" spans="1:60">
      <c r="A8" s="184" t="s">
        <v>115</v>
      </c>
      <c r="B8" s="185" t="s">
        <v>60</v>
      </c>
      <c r="C8" s="186" t="s">
        <v>61</v>
      </c>
      <c r="D8" s="166"/>
      <c r="E8" s="187"/>
      <c r="F8" s="188"/>
      <c r="G8" s="188">
        <f>SUMIF(AE9:AE136,"&lt;&gt;NOR",G9:G136)</f>
        <v>0</v>
      </c>
      <c r="H8" s="188"/>
      <c r="I8" s="188">
        <f>SUM(I9:I136)</f>
        <v>0</v>
      </c>
      <c r="J8" s="188"/>
      <c r="K8" s="188">
        <f>SUM(K9:K136)</f>
        <v>0</v>
      </c>
      <c r="L8" s="188"/>
      <c r="M8" s="188">
        <f>SUM(M9:M136)</f>
        <v>0</v>
      </c>
      <c r="N8" s="166"/>
      <c r="O8" s="166">
        <f>SUM(O9:O136)</f>
        <v>0</v>
      </c>
      <c r="P8" s="166"/>
      <c r="Q8" s="166">
        <f>SUM(Q9:Q136)</f>
        <v>0</v>
      </c>
      <c r="R8" s="166"/>
      <c r="S8" s="166"/>
      <c r="T8" s="184"/>
      <c r="U8" s="166">
        <f>SUM(U9:U136)</f>
        <v>0</v>
      </c>
      <c r="AE8" t="s">
        <v>116</v>
      </c>
    </row>
    <row r="9" spans="1:60" ht="20.399999999999999" outlineLevel="1">
      <c r="A9" s="161">
        <v>1</v>
      </c>
      <c r="B9" s="168" t="s">
        <v>117</v>
      </c>
      <c r="C9" s="198" t="s">
        <v>118</v>
      </c>
      <c r="D9" s="170" t="s">
        <v>119</v>
      </c>
      <c r="E9" s="175">
        <v>1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0">
        <v>0</v>
      </c>
      <c r="O9" s="170">
        <f>ROUND(E9*N9,5)</f>
        <v>0</v>
      </c>
      <c r="P9" s="170">
        <v>0</v>
      </c>
      <c r="Q9" s="170">
        <f>ROUND(E9*P9,5)</f>
        <v>0</v>
      </c>
      <c r="R9" s="170"/>
      <c r="S9" s="170"/>
      <c r="T9" s="171">
        <v>0</v>
      </c>
      <c r="U9" s="170">
        <f>ROUND(E9*T9,2)</f>
        <v>0</v>
      </c>
      <c r="V9" s="160"/>
      <c r="W9" s="160"/>
      <c r="X9" s="160"/>
      <c r="Y9" s="160"/>
      <c r="Z9" s="160"/>
      <c r="AA9" s="160"/>
      <c r="AB9" s="160"/>
      <c r="AC9" s="160"/>
      <c r="AD9" s="160"/>
      <c r="AE9" s="160" t="s">
        <v>120</v>
      </c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</row>
    <row r="10" spans="1:60" ht="21" outlineLevel="1">
      <c r="A10" s="161"/>
      <c r="B10" s="168"/>
      <c r="C10" s="269" t="s">
        <v>121</v>
      </c>
      <c r="D10" s="270"/>
      <c r="E10" s="271"/>
      <c r="F10" s="272"/>
      <c r="G10" s="273"/>
      <c r="H10" s="179"/>
      <c r="I10" s="179"/>
      <c r="J10" s="179"/>
      <c r="K10" s="179"/>
      <c r="L10" s="179"/>
      <c r="M10" s="179"/>
      <c r="N10" s="170"/>
      <c r="O10" s="170"/>
      <c r="P10" s="170"/>
      <c r="Q10" s="170"/>
      <c r="R10" s="170"/>
      <c r="S10" s="170"/>
      <c r="T10" s="171"/>
      <c r="U10" s="170"/>
      <c r="V10" s="160"/>
      <c r="W10" s="160"/>
      <c r="X10" s="160"/>
      <c r="Y10" s="160"/>
      <c r="Z10" s="160"/>
      <c r="AA10" s="160"/>
      <c r="AB10" s="160"/>
      <c r="AC10" s="160"/>
      <c r="AD10" s="160"/>
      <c r="AE10" s="160" t="s">
        <v>122</v>
      </c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3" t="str">
        <f t="shared" ref="BA10:BA16" si="0">C10</f>
        <v>Demonstrační  pracoviště včetně  mediového tunelu pro vedení rozvodů, odklopů v pracovní desce, otvoru pro osazení el. panelu.</v>
      </c>
      <c r="BB10" s="160"/>
      <c r="BC10" s="160"/>
      <c r="BD10" s="160"/>
      <c r="BE10" s="160"/>
      <c r="BF10" s="160"/>
      <c r="BG10" s="160"/>
      <c r="BH10" s="160"/>
    </row>
    <row r="11" spans="1:60" ht="21" outlineLevel="1">
      <c r="A11" s="161"/>
      <c r="B11" s="168"/>
      <c r="C11" s="269" t="s">
        <v>123</v>
      </c>
      <c r="D11" s="270"/>
      <c r="E11" s="271"/>
      <c r="F11" s="272"/>
      <c r="G11" s="273"/>
      <c r="H11" s="179"/>
      <c r="I11" s="179"/>
      <c r="J11" s="179"/>
      <c r="K11" s="179"/>
      <c r="L11" s="179"/>
      <c r="M11" s="179"/>
      <c r="N11" s="170"/>
      <c r="O11" s="170"/>
      <c r="P11" s="170"/>
      <c r="Q11" s="170"/>
      <c r="R11" s="170"/>
      <c r="S11" s="170"/>
      <c r="T11" s="171"/>
      <c r="U11" s="170"/>
      <c r="V11" s="160"/>
      <c r="W11" s="160"/>
      <c r="X11" s="160"/>
      <c r="Y11" s="160"/>
      <c r="Z11" s="160"/>
      <c r="AA11" s="160"/>
      <c r="AB11" s="160"/>
      <c r="AC11" s="160"/>
      <c r="AD11" s="160"/>
      <c r="AE11" s="160" t="s">
        <v>122</v>
      </c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3" t="str">
        <f t="shared" si="0"/>
        <v>Kovová konstrukce stolu kotvená do podlahy (jekl 40 x 20 mm); nebo 40x40 mm apod., povrchová úprava komaxit, výškově stavitelné nožky, otvory pro upevnění do podlahy</v>
      </c>
      <c r="BB11" s="160"/>
      <c r="BC11" s="160"/>
      <c r="BD11" s="160"/>
      <c r="BE11" s="160"/>
      <c r="BF11" s="160"/>
      <c r="BG11" s="160"/>
      <c r="BH11" s="160"/>
    </row>
    <row r="12" spans="1:60" outlineLevel="1">
      <c r="A12" s="161"/>
      <c r="B12" s="168"/>
      <c r="C12" s="269" t="s">
        <v>327</v>
      </c>
      <c r="D12" s="270"/>
      <c r="E12" s="271"/>
      <c r="F12" s="272"/>
      <c r="G12" s="273"/>
      <c r="H12" s="179"/>
      <c r="I12" s="179"/>
      <c r="J12" s="179"/>
      <c r="K12" s="179"/>
      <c r="L12" s="179"/>
      <c r="M12" s="179"/>
      <c r="N12" s="170"/>
      <c r="O12" s="170"/>
      <c r="P12" s="170"/>
      <c r="Q12" s="170"/>
      <c r="R12" s="170"/>
      <c r="S12" s="170"/>
      <c r="T12" s="171"/>
      <c r="U12" s="170"/>
      <c r="V12" s="160"/>
      <c r="W12" s="160"/>
      <c r="X12" s="160"/>
      <c r="Y12" s="160"/>
      <c r="Z12" s="160"/>
      <c r="AA12" s="160"/>
      <c r="AB12" s="160"/>
      <c r="AC12" s="160"/>
      <c r="AD12" s="160"/>
      <c r="AE12" s="160" t="s">
        <v>122</v>
      </c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3" t="str">
        <f t="shared" si="0"/>
        <v>Odklop v pracovní desce na demonstrační panel  (dodávka vč. elektrozámku)</v>
      </c>
      <c r="BB12" s="160"/>
      <c r="BC12" s="160"/>
      <c r="BD12" s="160"/>
      <c r="BE12" s="160"/>
      <c r="BF12" s="160"/>
      <c r="BG12" s="160"/>
      <c r="BH12" s="160"/>
    </row>
    <row r="13" spans="1:60" outlineLevel="1">
      <c r="A13" s="161"/>
      <c r="B13" s="168"/>
      <c r="C13" s="269" t="s">
        <v>328</v>
      </c>
      <c r="D13" s="270"/>
      <c r="E13" s="271"/>
      <c r="F13" s="272"/>
      <c r="G13" s="273"/>
      <c r="H13" s="179"/>
      <c r="I13" s="179"/>
      <c r="J13" s="179"/>
      <c r="K13" s="179"/>
      <c r="L13" s="179"/>
      <c r="M13" s="179"/>
      <c r="N13" s="170"/>
      <c r="O13" s="170"/>
      <c r="P13" s="170"/>
      <c r="Q13" s="170"/>
      <c r="R13" s="170"/>
      <c r="S13" s="170"/>
      <c r="T13" s="171"/>
      <c r="U13" s="170"/>
      <c r="V13" s="160"/>
      <c r="W13" s="160"/>
      <c r="X13" s="160"/>
      <c r="Y13" s="160"/>
      <c r="Z13" s="160"/>
      <c r="AA13" s="160"/>
      <c r="AB13" s="160"/>
      <c r="AC13" s="160"/>
      <c r="AD13" s="160"/>
      <c r="AE13" s="160" t="s">
        <v>122</v>
      </c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3" t="str">
        <f t="shared" si="0"/>
        <v>Odklop v pracovní desce na PB plyn (dodávka vč. elektrozámku)</v>
      </c>
      <c r="BB13" s="160"/>
      <c r="BC13" s="160"/>
      <c r="BD13" s="160"/>
      <c r="BE13" s="160"/>
      <c r="BF13" s="160"/>
      <c r="BG13" s="160"/>
      <c r="BH13" s="160"/>
    </row>
    <row r="14" spans="1:60" ht="21" outlineLevel="1">
      <c r="A14" s="161"/>
      <c r="B14" s="168"/>
      <c r="C14" s="269" t="s">
        <v>124</v>
      </c>
      <c r="D14" s="270"/>
      <c r="E14" s="271"/>
      <c r="F14" s="272"/>
      <c r="G14" s="273"/>
      <c r="H14" s="179"/>
      <c r="I14" s="179"/>
      <c r="J14" s="179"/>
      <c r="K14" s="179"/>
      <c r="L14" s="179"/>
      <c r="M14" s="179"/>
      <c r="N14" s="170"/>
      <c r="O14" s="170"/>
      <c r="P14" s="170"/>
      <c r="Q14" s="170"/>
      <c r="R14" s="170"/>
      <c r="S14" s="170"/>
      <c r="T14" s="171"/>
      <c r="U14" s="170"/>
      <c r="V14" s="160"/>
      <c r="W14" s="160"/>
      <c r="X14" s="160"/>
      <c r="Y14" s="160"/>
      <c r="Z14" s="160"/>
      <c r="AA14" s="160"/>
      <c r="AB14" s="160"/>
      <c r="AC14" s="160"/>
      <c r="AD14" s="160"/>
      <c r="AE14" s="160" t="s">
        <v>122</v>
      </c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3" t="str">
        <f t="shared" si="0"/>
        <v>Pracovní deska z ultratenké celoplošné dlažby tl. 5mm s podlepením, chem. a mechanická odolnost, lepeno flexi lepidlem, DTD 22mm</v>
      </c>
      <c r="BB14" s="160"/>
      <c r="BC14" s="160"/>
      <c r="BD14" s="160"/>
      <c r="BE14" s="160"/>
      <c r="BF14" s="160"/>
      <c r="BG14" s="160"/>
      <c r="BH14" s="160"/>
    </row>
    <row r="15" spans="1:60" outlineLevel="1">
      <c r="A15" s="161"/>
      <c r="B15" s="168"/>
      <c r="C15" s="269" t="s">
        <v>125</v>
      </c>
      <c r="D15" s="270"/>
      <c r="E15" s="271"/>
      <c r="F15" s="272"/>
      <c r="G15" s="273"/>
      <c r="H15" s="179"/>
      <c r="I15" s="179"/>
      <c r="J15" s="179"/>
      <c r="K15" s="179"/>
      <c r="L15" s="179"/>
      <c r="M15" s="179"/>
      <c r="N15" s="170"/>
      <c r="O15" s="170"/>
      <c r="P15" s="170"/>
      <c r="Q15" s="170"/>
      <c r="R15" s="170"/>
      <c r="S15" s="170"/>
      <c r="T15" s="171"/>
      <c r="U15" s="170"/>
      <c r="V15" s="160"/>
      <c r="W15" s="160"/>
      <c r="X15" s="160"/>
      <c r="Y15" s="160"/>
      <c r="Z15" s="160"/>
      <c r="AA15" s="160"/>
      <c r="AB15" s="160"/>
      <c r="AC15" s="160"/>
      <c r="AD15" s="160"/>
      <c r="AE15" s="160" t="s">
        <v>122</v>
      </c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3" t="str">
        <f t="shared" si="0"/>
        <v>LDT na  opláštění stolů apod. - tl. 18mm, ABS hrany 0,5mm</v>
      </c>
      <c r="BB15" s="160"/>
      <c r="BC15" s="160"/>
      <c r="BD15" s="160"/>
      <c r="BE15" s="160"/>
      <c r="BF15" s="160"/>
      <c r="BG15" s="160"/>
      <c r="BH15" s="160"/>
    </row>
    <row r="16" spans="1:60" outlineLevel="1">
      <c r="A16" s="161"/>
      <c r="B16" s="168"/>
      <c r="C16" s="269" t="s">
        <v>126</v>
      </c>
      <c r="D16" s="270"/>
      <c r="E16" s="271"/>
      <c r="F16" s="272"/>
      <c r="G16" s="273"/>
      <c r="H16" s="179"/>
      <c r="I16" s="179"/>
      <c r="J16" s="179"/>
      <c r="K16" s="179"/>
      <c r="L16" s="179"/>
      <c r="M16" s="179"/>
      <c r="N16" s="170"/>
      <c r="O16" s="170"/>
      <c r="P16" s="170"/>
      <c r="Q16" s="170"/>
      <c r="R16" s="170"/>
      <c r="S16" s="170"/>
      <c r="T16" s="171"/>
      <c r="U16" s="170"/>
      <c r="V16" s="160"/>
      <c r="W16" s="160"/>
      <c r="X16" s="160"/>
      <c r="Y16" s="160"/>
      <c r="Z16" s="160"/>
      <c r="AA16" s="160"/>
      <c r="AB16" s="160"/>
      <c r="AC16" s="160"/>
      <c r="AD16" s="160"/>
      <c r="AE16" s="160" t="s">
        <v>122</v>
      </c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3" t="str">
        <f t="shared" si="0"/>
        <v>Položka je včetně dopravy a montáže</v>
      </c>
      <c r="BB16" s="160"/>
      <c r="BC16" s="160"/>
      <c r="BD16" s="160"/>
      <c r="BE16" s="160"/>
      <c r="BF16" s="160"/>
      <c r="BG16" s="160"/>
      <c r="BH16" s="160"/>
    </row>
    <row r="17" spans="1:60" ht="20.399999999999999" outlineLevel="1">
      <c r="A17" s="161">
        <v>2</v>
      </c>
      <c r="B17" s="168" t="s">
        <v>127</v>
      </c>
      <c r="C17" s="198" t="s">
        <v>128</v>
      </c>
      <c r="D17" s="170" t="s">
        <v>119</v>
      </c>
      <c r="E17" s="175">
        <v>1</v>
      </c>
      <c r="F17" s="178"/>
      <c r="G17" s="179">
        <f>ROUND(E17*F17,2)</f>
        <v>0</v>
      </c>
      <c r="H17" s="178"/>
      <c r="I17" s="179">
        <f>ROUND(E17*H17,2)</f>
        <v>0</v>
      </c>
      <c r="J17" s="178"/>
      <c r="K17" s="179">
        <f>ROUND(E17*J17,2)</f>
        <v>0</v>
      </c>
      <c r="L17" s="179">
        <v>21</v>
      </c>
      <c r="M17" s="179">
        <f>G17*(1+L17/100)</f>
        <v>0</v>
      </c>
      <c r="N17" s="170">
        <v>0</v>
      </c>
      <c r="O17" s="170">
        <f>ROUND(E17*N17,5)</f>
        <v>0</v>
      </c>
      <c r="P17" s="170">
        <v>0</v>
      </c>
      <c r="Q17" s="170">
        <f>ROUND(E17*P17,5)</f>
        <v>0</v>
      </c>
      <c r="R17" s="170"/>
      <c r="S17" s="170"/>
      <c r="T17" s="171">
        <v>0</v>
      </c>
      <c r="U17" s="170">
        <f>ROUND(E17*T17,2)</f>
        <v>0</v>
      </c>
      <c r="V17" s="160"/>
      <c r="W17" s="160"/>
      <c r="X17" s="160"/>
      <c r="Y17" s="160"/>
      <c r="Z17" s="160"/>
      <c r="AA17" s="160"/>
      <c r="AB17" s="160"/>
      <c r="AC17" s="160"/>
      <c r="AD17" s="160"/>
      <c r="AE17" s="160" t="s">
        <v>120</v>
      </c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</row>
    <row r="18" spans="1:60" outlineLevel="1">
      <c r="A18" s="161"/>
      <c r="B18" s="168"/>
      <c r="C18" s="269" t="s">
        <v>329</v>
      </c>
      <c r="D18" s="270"/>
      <c r="E18" s="271"/>
      <c r="F18" s="272"/>
      <c r="G18" s="273"/>
      <c r="H18" s="179"/>
      <c r="I18" s="179"/>
      <c r="J18" s="179"/>
      <c r="K18" s="179"/>
      <c r="L18" s="179"/>
      <c r="M18" s="179"/>
      <c r="N18" s="170"/>
      <c r="O18" s="170"/>
      <c r="P18" s="170"/>
      <c r="Q18" s="170"/>
      <c r="R18" s="170"/>
      <c r="S18" s="170"/>
      <c r="T18" s="171"/>
      <c r="U18" s="170"/>
      <c r="V18" s="160"/>
      <c r="W18" s="160"/>
      <c r="X18" s="160"/>
      <c r="Y18" s="160"/>
      <c r="Z18" s="160"/>
      <c r="AA18" s="160"/>
      <c r="AB18" s="160"/>
      <c r="AC18" s="160"/>
      <c r="AD18" s="160"/>
      <c r="AE18" s="160" t="s">
        <v>122</v>
      </c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3" t="str">
        <f t="shared" ref="BA18:BA26" si="1">C18</f>
        <v>Elektrický otočný panel (EOP)</v>
      </c>
      <c r="BB18" s="160"/>
      <c r="BC18" s="160"/>
      <c r="BD18" s="160"/>
      <c r="BE18" s="160"/>
      <c r="BF18" s="160"/>
      <c r="BG18" s="160"/>
      <c r="BH18" s="160"/>
    </row>
    <row r="19" spans="1:60" ht="21" outlineLevel="1">
      <c r="A19" s="161"/>
      <c r="B19" s="168"/>
      <c r="C19" s="269" t="s">
        <v>330</v>
      </c>
      <c r="D19" s="270"/>
      <c r="E19" s="271"/>
      <c r="F19" s="272"/>
      <c r="G19" s="273"/>
      <c r="H19" s="179"/>
      <c r="I19" s="179"/>
      <c r="J19" s="179"/>
      <c r="K19" s="179"/>
      <c r="L19" s="179"/>
      <c r="M19" s="179"/>
      <c r="N19" s="170"/>
      <c r="O19" s="170"/>
      <c r="P19" s="170"/>
      <c r="Q19" s="170"/>
      <c r="R19" s="170"/>
      <c r="S19" s="170"/>
      <c r="T19" s="171"/>
      <c r="U19" s="170"/>
      <c r="V19" s="160"/>
      <c r="W19" s="160"/>
      <c r="X19" s="160"/>
      <c r="Y19" s="160"/>
      <c r="Z19" s="160"/>
      <c r="AA19" s="160"/>
      <c r="AB19" s="160"/>
      <c r="AC19" s="160"/>
      <c r="AD19" s="160"/>
      <c r="AE19" s="160" t="s">
        <v>122</v>
      </c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3" t="str">
        <f t="shared" si="1"/>
        <v>Dálkové centrální ovládání umožňuje otáčení každým panelem (plynulé otevírání a zavírání), napěťové řídicí signály jsou poskytovány z rozvaděče učitele.</v>
      </c>
      <c r="BB19" s="160"/>
      <c r="BC19" s="160"/>
      <c r="BD19" s="160"/>
      <c r="BE19" s="160"/>
      <c r="BF19" s="160"/>
      <c r="BG19" s="160"/>
      <c r="BH19" s="160"/>
    </row>
    <row r="20" spans="1:60" outlineLevel="1">
      <c r="A20" s="161"/>
      <c r="B20" s="168"/>
      <c r="C20" s="269" t="s">
        <v>331</v>
      </c>
      <c r="D20" s="270"/>
      <c r="E20" s="271"/>
      <c r="F20" s="272"/>
      <c r="G20" s="273"/>
      <c r="H20" s="179"/>
      <c r="I20" s="179"/>
      <c r="J20" s="179"/>
      <c r="K20" s="179"/>
      <c r="L20" s="179"/>
      <c r="M20" s="179"/>
      <c r="N20" s="170"/>
      <c r="O20" s="170"/>
      <c r="P20" s="170"/>
      <c r="Q20" s="170"/>
      <c r="R20" s="170"/>
      <c r="S20" s="170"/>
      <c r="T20" s="171"/>
      <c r="U20" s="170"/>
      <c r="V20" s="160"/>
      <c r="W20" s="160"/>
      <c r="X20" s="160"/>
      <c r="Y20" s="160"/>
      <c r="Z20" s="160"/>
      <c r="AA20" s="160"/>
      <c r="AB20" s="160"/>
      <c r="AC20" s="160"/>
      <c r="AD20" s="160"/>
      <c r="AE20" s="160" t="s">
        <v>122</v>
      </c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3" t="str">
        <f t="shared" si="1"/>
        <v>*Panel neumožňuje uzavření při zapojení kabeláže</v>
      </c>
      <c r="BB20" s="160"/>
      <c r="BC20" s="160"/>
      <c r="BD20" s="160"/>
      <c r="BE20" s="160"/>
      <c r="BF20" s="160"/>
      <c r="BG20" s="160"/>
      <c r="BH20" s="160"/>
    </row>
    <row r="21" spans="1:60" outlineLevel="1">
      <c r="A21" s="161"/>
      <c r="B21" s="168"/>
      <c r="C21" s="269" t="s">
        <v>332</v>
      </c>
      <c r="D21" s="270"/>
      <c r="E21" s="271"/>
      <c r="F21" s="272"/>
      <c r="G21" s="273"/>
      <c r="H21" s="179"/>
      <c r="I21" s="179"/>
      <c r="J21" s="179"/>
      <c r="K21" s="179"/>
      <c r="L21" s="179"/>
      <c r="M21" s="179"/>
      <c r="N21" s="170"/>
      <c r="O21" s="170"/>
      <c r="P21" s="170"/>
      <c r="Q21" s="170"/>
      <c r="R21" s="170"/>
      <c r="S21" s="170"/>
      <c r="T21" s="171"/>
      <c r="U21" s="170"/>
      <c r="V21" s="160"/>
      <c r="W21" s="160"/>
      <c r="X21" s="160"/>
      <c r="Y21" s="160"/>
      <c r="Z21" s="160"/>
      <c r="AA21" s="160"/>
      <c r="AB21" s="160"/>
      <c r="AC21" s="160"/>
      <c r="AD21" s="160"/>
      <c r="AE21" s="160" t="s">
        <v>122</v>
      </c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3" t="str">
        <f t="shared" si="1"/>
        <v>* Při překročení povoleného proudu změní směr otáčení a tím uvolní překážku</v>
      </c>
      <c r="BB21" s="160"/>
      <c r="BC21" s="160"/>
      <c r="BD21" s="160"/>
      <c r="BE21" s="160"/>
      <c r="BF21" s="160"/>
      <c r="BG21" s="160"/>
      <c r="BH21" s="160"/>
    </row>
    <row r="22" spans="1:60" outlineLevel="1">
      <c r="A22" s="161"/>
      <c r="B22" s="168"/>
      <c r="C22" s="269" t="s">
        <v>333</v>
      </c>
      <c r="D22" s="270"/>
      <c r="E22" s="271"/>
      <c r="F22" s="272"/>
      <c r="G22" s="273"/>
      <c r="H22" s="179"/>
      <c r="I22" s="179"/>
      <c r="J22" s="179"/>
      <c r="K22" s="179"/>
      <c r="L22" s="179"/>
      <c r="M22" s="179"/>
      <c r="N22" s="170"/>
      <c r="O22" s="170"/>
      <c r="P22" s="170"/>
      <c r="Q22" s="170"/>
      <c r="R22" s="170"/>
      <c r="S22" s="170"/>
      <c r="T22" s="171"/>
      <c r="U22" s="170"/>
      <c r="V22" s="160"/>
      <c r="W22" s="160"/>
      <c r="X22" s="160"/>
      <c r="Y22" s="160"/>
      <c r="Z22" s="160"/>
      <c r="AA22" s="160"/>
      <c r="AB22" s="160"/>
      <c r="AC22" s="160"/>
      <c r="AD22" s="160"/>
      <c r="AE22" s="160" t="s">
        <v>122</v>
      </c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3" t="str">
        <f t="shared" si="1"/>
        <v>EOP bude obsahovat:</v>
      </c>
      <c r="BB22" s="160"/>
      <c r="BC22" s="160"/>
      <c r="BD22" s="160"/>
      <c r="BE22" s="160"/>
      <c r="BF22" s="160"/>
      <c r="BG22" s="160"/>
      <c r="BH22" s="160"/>
    </row>
    <row r="23" spans="1:60" outlineLevel="1">
      <c r="A23" s="161"/>
      <c r="B23" s="168"/>
      <c r="C23" s="269" t="s">
        <v>334</v>
      </c>
      <c r="D23" s="270"/>
      <c r="E23" s="271"/>
      <c r="F23" s="272"/>
      <c r="G23" s="273"/>
      <c r="H23" s="179"/>
      <c r="I23" s="179"/>
      <c r="J23" s="179"/>
      <c r="K23" s="179"/>
      <c r="L23" s="179"/>
      <c r="M23" s="179"/>
      <c r="N23" s="170"/>
      <c r="O23" s="170"/>
      <c r="P23" s="170"/>
      <c r="Q23" s="170"/>
      <c r="R23" s="170"/>
      <c r="S23" s="170"/>
      <c r="T23" s="171"/>
      <c r="U23" s="170"/>
      <c r="V23" s="160"/>
      <c r="W23" s="160"/>
      <c r="X23" s="160"/>
      <c r="Y23" s="160"/>
      <c r="Z23" s="160"/>
      <c r="AA23" s="160"/>
      <c r="AB23" s="160"/>
      <c r="AC23" s="160"/>
      <c r="AD23" s="160"/>
      <c r="AE23" s="160" t="s">
        <v>122</v>
      </c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3" t="str">
        <f t="shared" si="1"/>
        <v>o 1x zásuvky 230V</v>
      </c>
      <c r="BB23" s="160"/>
      <c r="BC23" s="160"/>
      <c r="BD23" s="160"/>
      <c r="BE23" s="160"/>
      <c r="BF23" s="160"/>
      <c r="BG23" s="160"/>
      <c r="BH23" s="160"/>
    </row>
    <row r="24" spans="1:60" outlineLevel="1">
      <c r="A24" s="161"/>
      <c r="B24" s="168"/>
      <c r="C24" s="269" t="s">
        <v>335</v>
      </c>
      <c r="D24" s="270"/>
      <c r="E24" s="271"/>
      <c r="F24" s="272"/>
      <c r="G24" s="273"/>
      <c r="H24" s="179"/>
      <c r="I24" s="179"/>
      <c r="J24" s="179"/>
      <c r="K24" s="179"/>
      <c r="L24" s="179"/>
      <c r="M24" s="179"/>
      <c r="N24" s="170"/>
      <c r="O24" s="170"/>
      <c r="P24" s="170"/>
      <c r="Q24" s="170"/>
      <c r="R24" s="170"/>
      <c r="S24" s="170"/>
      <c r="T24" s="171"/>
      <c r="U24" s="170"/>
      <c r="V24" s="160"/>
      <c r="W24" s="160"/>
      <c r="X24" s="160"/>
      <c r="Y24" s="160"/>
      <c r="Z24" s="160"/>
      <c r="AA24" s="160"/>
      <c r="AB24" s="160"/>
      <c r="AC24" s="160"/>
      <c r="AD24" s="160"/>
      <c r="AE24" s="160" t="s">
        <v>122</v>
      </c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3" t="str">
        <f t="shared" si="1"/>
        <v>o 1x zásuvku USB</v>
      </c>
      <c r="BB24" s="160"/>
      <c r="BC24" s="160"/>
      <c r="BD24" s="160"/>
      <c r="BE24" s="160"/>
      <c r="BF24" s="160"/>
      <c r="BG24" s="160"/>
      <c r="BH24" s="160"/>
    </row>
    <row r="25" spans="1:60" outlineLevel="1">
      <c r="A25" s="161"/>
      <c r="B25" s="168"/>
      <c r="C25" s="269" t="s">
        <v>129</v>
      </c>
      <c r="D25" s="270"/>
      <c r="E25" s="271"/>
      <c r="F25" s="272"/>
      <c r="G25" s="273"/>
      <c r="H25" s="179"/>
      <c r="I25" s="179"/>
      <c r="J25" s="179"/>
      <c r="K25" s="179"/>
      <c r="L25" s="179"/>
      <c r="M25" s="179"/>
      <c r="N25" s="170"/>
      <c r="O25" s="170"/>
      <c r="P25" s="170"/>
      <c r="Q25" s="170"/>
      <c r="R25" s="170"/>
      <c r="S25" s="170"/>
      <c r="T25" s="171"/>
      <c r="U25" s="170"/>
      <c r="V25" s="160"/>
      <c r="W25" s="160"/>
      <c r="X25" s="160"/>
      <c r="Y25" s="160"/>
      <c r="Z25" s="160"/>
      <c r="AA25" s="160"/>
      <c r="AB25" s="160"/>
      <c r="AC25" s="160"/>
      <c r="AD25" s="160"/>
      <c r="AE25" s="160" t="s">
        <v>122</v>
      </c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3" t="str">
        <f t="shared" si="1"/>
        <v>o 1x zásuvku LAN RJ45</v>
      </c>
      <c r="BB25" s="160"/>
      <c r="BC25" s="160"/>
      <c r="BD25" s="160"/>
      <c r="BE25" s="160"/>
      <c r="BF25" s="160"/>
      <c r="BG25" s="160"/>
      <c r="BH25" s="160"/>
    </row>
    <row r="26" spans="1:60" outlineLevel="1">
      <c r="A26" s="161"/>
      <c r="B26" s="168"/>
      <c r="C26" s="269" t="s">
        <v>130</v>
      </c>
      <c r="D26" s="270"/>
      <c r="E26" s="271"/>
      <c r="F26" s="272"/>
      <c r="G26" s="273"/>
      <c r="H26" s="179"/>
      <c r="I26" s="179"/>
      <c r="J26" s="179"/>
      <c r="K26" s="179"/>
      <c r="L26" s="179"/>
      <c r="M26" s="179"/>
      <c r="N26" s="170"/>
      <c r="O26" s="170"/>
      <c r="P26" s="170"/>
      <c r="Q26" s="170"/>
      <c r="R26" s="170"/>
      <c r="S26" s="170"/>
      <c r="T26" s="171"/>
      <c r="U26" s="170"/>
      <c r="V26" s="160"/>
      <c r="W26" s="160"/>
      <c r="X26" s="160"/>
      <c r="Y26" s="160"/>
      <c r="Z26" s="160"/>
      <c r="AA26" s="160"/>
      <c r="AB26" s="160"/>
      <c r="AC26" s="160"/>
      <c r="AD26" s="160"/>
      <c r="AE26" s="160" t="s">
        <v>122</v>
      </c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3" t="str">
        <f t="shared" si="1"/>
        <v>o 1x zdroj 0-24V AC/3W (napájení z rozvaděče) se zdířkami MN</v>
      </c>
      <c r="BB26" s="160"/>
      <c r="BC26" s="160"/>
      <c r="BD26" s="160"/>
      <c r="BE26" s="160"/>
      <c r="BF26" s="160"/>
      <c r="BG26" s="160"/>
      <c r="BH26" s="160"/>
    </row>
    <row r="27" spans="1:60" outlineLevel="1">
      <c r="A27" s="161"/>
      <c r="B27" s="168"/>
      <c r="C27" s="199" t="s">
        <v>131</v>
      </c>
      <c r="D27" s="172"/>
      <c r="E27" s="176"/>
      <c r="F27" s="180"/>
      <c r="G27" s="180"/>
      <c r="H27" s="179"/>
      <c r="I27" s="179"/>
      <c r="J27" s="179"/>
      <c r="K27" s="179"/>
      <c r="L27" s="179"/>
      <c r="M27" s="179"/>
      <c r="N27" s="170"/>
      <c r="O27" s="170"/>
      <c r="P27" s="170"/>
      <c r="Q27" s="170"/>
      <c r="R27" s="170"/>
      <c r="S27" s="170"/>
      <c r="T27" s="171"/>
      <c r="U27" s="170"/>
      <c r="V27" s="160"/>
      <c r="W27" s="160"/>
      <c r="X27" s="160"/>
      <c r="Y27" s="160"/>
      <c r="Z27" s="160"/>
      <c r="AA27" s="160"/>
      <c r="AB27" s="160"/>
      <c r="AC27" s="160"/>
      <c r="AD27" s="160"/>
      <c r="AE27" s="160" t="s">
        <v>122</v>
      </c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</row>
    <row r="28" spans="1:60" outlineLevel="1">
      <c r="A28" s="161"/>
      <c r="B28" s="168"/>
      <c r="C28" s="269" t="s">
        <v>132</v>
      </c>
      <c r="D28" s="270"/>
      <c r="E28" s="271"/>
      <c r="F28" s="272"/>
      <c r="G28" s="273"/>
      <c r="H28" s="179"/>
      <c r="I28" s="179"/>
      <c r="J28" s="179"/>
      <c r="K28" s="179"/>
      <c r="L28" s="179"/>
      <c r="M28" s="179"/>
      <c r="N28" s="170"/>
      <c r="O28" s="170"/>
      <c r="P28" s="170"/>
      <c r="Q28" s="170"/>
      <c r="R28" s="170"/>
      <c r="S28" s="170"/>
      <c r="T28" s="171"/>
      <c r="U28" s="170"/>
      <c r="V28" s="160"/>
      <c r="W28" s="160"/>
      <c r="X28" s="160"/>
      <c r="Y28" s="160"/>
      <c r="Z28" s="160"/>
      <c r="AA28" s="160"/>
      <c r="AB28" s="160"/>
      <c r="AC28" s="160"/>
      <c r="AD28" s="160"/>
      <c r="AE28" s="160" t="s">
        <v>122</v>
      </c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3" t="str">
        <f>C28</f>
        <v>Panel bude obsahovat také bezpečnostní přepážku oddělující část MN a NN.</v>
      </c>
      <c r="BB28" s="160"/>
      <c r="BC28" s="160"/>
      <c r="BD28" s="160"/>
      <c r="BE28" s="160"/>
      <c r="BF28" s="160"/>
      <c r="BG28" s="160"/>
      <c r="BH28" s="160"/>
    </row>
    <row r="29" spans="1:60" outlineLevel="1">
      <c r="A29" s="161"/>
      <c r="B29" s="168"/>
      <c r="C29" s="199" t="s">
        <v>133</v>
      </c>
      <c r="D29" s="172"/>
      <c r="E29" s="176"/>
      <c r="F29" s="180"/>
      <c r="G29" s="180"/>
      <c r="H29" s="179"/>
      <c r="I29" s="179"/>
      <c r="J29" s="179"/>
      <c r="K29" s="179"/>
      <c r="L29" s="179"/>
      <c r="M29" s="179"/>
      <c r="N29" s="170"/>
      <c r="O29" s="170"/>
      <c r="P29" s="170"/>
      <c r="Q29" s="170"/>
      <c r="R29" s="170"/>
      <c r="S29" s="170"/>
      <c r="T29" s="171"/>
      <c r="U29" s="170"/>
      <c r="V29" s="160"/>
      <c r="W29" s="160"/>
      <c r="X29" s="160"/>
      <c r="Y29" s="160"/>
      <c r="Z29" s="160"/>
      <c r="AA29" s="160"/>
      <c r="AB29" s="160"/>
      <c r="AC29" s="160"/>
      <c r="AD29" s="160"/>
      <c r="AE29" s="160" t="s">
        <v>122</v>
      </c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</row>
    <row r="30" spans="1:60" outlineLevel="1">
      <c r="A30" s="161"/>
      <c r="B30" s="168"/>
      <c r="C30" s="269" t="s">
        <v>336</v>
      </c>
      <c r="D30" s="270"/>
      <c r="E30" s="271"/>
      <c r="F30" s="272"/>
      <c r="G30" s="273"/>
      <c r="H30" s="179"/>
      <c r="I30" s="179"/>
      <c r="J30" s="179"/>
      <c r="K30" s="179"/>
      <c r="L30" s="179"/>
      <c r="M30" s="179"/>
      <c r="N30" s="170"/>
      <c r="O30" s="170"/>
      <c r="P30" s="170"/>
      <c r="Q30" s="170"/>
      <c r="R30" s="170"/>
      <c r="S30" s="170"/>
      <c r="T30" s="171"/>
      <c r="U30" s="170"/>
      <c r="V30" s="160"/>
      <c r="W30" s="160"/>
      <c r="X30" s="160"/>
      <c r="Y30" s="160"/>
      <c r="Z30" s="160"/>
      <c r="AA30" s="160"/>
      <c r="AB30" s="160"/>
      <c r="AC30" s="160"/>
      <c r="AD30" s="160"/>
      <c r="AE30" s="160" t="s">
        <v>122</v>
      </c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3" t="str">
        <f t="shared" ref="BA30:BA40" si="2">C30</f>
        <v>Parametry EOP:</v>
      </c>
      <c r="BB30" s="160"/>
      <c r="BC30" s="160"/>
      <c r="BD30" s="160"/>
      <c r="BE30" s="160"/>
      <c r="BF30" s="160"/>
      <c r="BG30" s="160"/>
      <c r="BH30" s="160"/>
    </row>
    <row r="31" spans="1:60" outlineLevel="1">
      <c r="A31" s="161"/>
      <c r="B31" s="168"/>
      <c r="C31" s="269" t="s">
        <v>337</v>
      </c>
      <c r="D31" s="270"/>
      <c r="E31" s="271"/>
      <c r="F31" s="272"/>
      <c r="G31" s="273"/>
      <c r="H31" s="179"/>
      <c r="I31" s="179"/>
      <c r="J31" s="179"/>
      <c r="K31" s="179"/>
      <c r="L31" s="179"/>
      <c r="M31" s="179"/>
      <c r="N31" s="170"/>
      <c r="O31" s="170"/>
      <c r="P31" s="170"/>
      <c r="Q31" s="170"/>
      <c r="R31" s="170"/>
      <c r="S31" s="170"/>
      <c r="T31" s="171"/>
      <c r="U31" s="170"/>
      <c r="V31" s="160"/>
      <c r="W31" s="160"/>
      <c r="X31" s="160"/>
      <c r="Y31" s="160"/>
      <c r="Z31" s="160"/>
      <c r="AA31" s="160"/>
      <c r="AB31" s="160"/>
      <c r="AC31" s="160"/>
      <c r="AD31" s="160"/>
      <c r="AE31" s="160" t="s">
        <v>122</v>
      </c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3" t="str">
        <f t="shared" si="2"/>
        <v>"Proudová soustava: 1 NPE, 50Hz AC,230V, TN-S"</v>
      </c>
      <c r="BB31" s="160"/>
      <c r="BC31" s="160"/>
      <c r="BD31" s="160"/>
      <c r="BE31" s="160"/>
      <c r="BF31" s="160"/>
      <c r="BG31" s="160"/>
      <c r="BH31" s="160"/>
    </row>
    <row r="32" spans="1:60" outlineLevel="1">
      <c r="A32" s="161"/>
      <c r="B32" s="168"/>
      <c r="C32" s="269" t="s">
        <v>338</v>
      </c>
      <c r="D32" s="270"/>
      <c r="E32" s="271"/>
      <c r="F32" s="272"/>
      <c r="G32" s="273"/>
      <c r="H32" s="179"/>
      <c r="I32" s="179"/>
      <c r="J32" s="179"/>
      <c r="K32" s="179"/>
      <c r="L32" s="179"/>
      <c r="M32" s="179"/>
      <c r="N32" s="170"/>
      <c r="O32" s="170"/>
      <c r="P32" s="170"/>
      <c r="Q32" s="170"/>
      <c r="R32" s="170"/>
      <c r="S32" s="170"/>
      <c r="T32" s="171"/>
      <c r="U32" s="170"/>
      <c r="V32" s="160"/>
      <c r="W32" s="160"/>
      <c r="X32" s="160"/>
      <c r="Y32" s="160"/>
      <c r="Z32" s="160"/>
      <c r="AA32" s="160"/>
      <c r="AB32" s="160"/>
      <c r="AC32" s="160"/>
      <c r="AD32" s="160"/>
      <c r="AE32" s="160" t="s">
        <v>122</v>
      </c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3" t="str">
        <f t="shared" si="2"/>
        <v>Krytí: IP 30</v>
      </c>
      <c r="BB32" s="160"/>
      <c r="BC32" s="160"/>
      <c r="BD32" s="160"/>
      <c r="BE32" s="160"/>
      <c r="BF32" s="160"/>
      <c r="BG32" s="160"/>
      <c r="BH32" s="160"/>
    </row>
    <row r="33" spans="1:60" outlineLevel="1">
      <c r="A33" s="161"/>
      <c r="B33" s="168"/>
      <c r="C33" s="269" t="s">
        <v>339</v>
      </c>
      <c r="D33" s="270"/>
      <c r="E33" s="271"/>
      <c r="F33" s="272"/>
      <c r="G33" s="273"/>
      <c r="H33" s="179"/>
      <c r="I33" s="179"/>
      <c r="J33" s="179"/>
      <c r="K33" s="179"/>
      <c r="L33" s="179"/>
      <c r="M33" s="179"/>
      <c r="N33" s="170"/>
      <c r="O33" s="170"/>
      <c r="P33" s="170"/>
      <c r="Q33" s="170"/>
      <c r="R33" s="170"/>
      <c r="S33" s="170"/>
      <c r="T33" s="171"/>
      <c r="U33" s="170"/>
      <c r="V33" s="160"/>
      <c r="W33" s="160"/>
      <c r="X33" s="160"/>
      <c r="Y33" s="160"/>
      <c r="Z33" s="160"/>
      <c r="AA33" s="160"/>
      <c r="AB33" s="160"/>
      <c r="AC33" s="160"/>
      <c r="AD33" s="160"/>
      <c r="AE33" s="160" t="s">
        <v>122</v>
      </c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3" t="str">
        <f t="shared" si="2"/>
        <v>Pracovní rozsah teplot: 0 - 35°C</v>
      </c>
      <c r="BB33" s="160"/>
      <c r="BC33" s="160"/>
      <c r="BD33" s="160"/>
      <c r="BE33" s="160"/>
      <c r="BF33" s="160"/>
      <c r="BG33" s="160"/>
      <c r="BH33" s="160"/>
    </row>
    <row r="34" spans="1:60" outlineLevel="1">
      <c r="A34" s="161"/>
      <c r="B34" s="168"/>
      <c r="C34" s="269" t="s">
        <v>340</v>
      </c>
      <c r="D34" s="270"/>
      <c r="E34" s="271"/>
      <c r="F34" s="272"/>
      <c r="G34" s="273"/>
      <c r="H34" s="179"/>
      <c r="I34" s="179"/>
      <c r="J34" s="179"/>
      <c r="K34" s="179"/>
      <c r="L34" s="179"/>
      <c r="M34" s="179"/>
      <c r="N34" s="170"/>
      <c r="O34" s="170"/>
      <c r="P34" s="170"/>
      <c r="Q34" s="170"/>
      <c r="R34" s="170"/>
      <c r="S34" s="170"/>
      <c r="T34" s="171"/>
      <c r="U34" s="170"/>
      <c r="V34" s="160"/>
      <c r="W34" s="160"/>
      <c r="X34" s="160"/>
      <c r="Y34" s="160"/>
      <c r="Z34" s="160"/>
      <c r="AA34" s="160"/>
      <c r="AB34" s="160"/>
      <c r="AC34" s="160"/>
      <c r="AD34" s="160"/>
      <c r="AE34" s="160" t="s">
        <v>122</v>
      </c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3" t="str">
        <f t="shared" si="2"/>
        <v>InA: 6A, (obvod zásuvky NN) + 2A, (obvod zdroje 0-24V AC)</v>
      </c>
      <c r="BB34" s="160"/>
      <c r="BC34" s="160"/>
      <c r="BD34" s="160"/>
      <c r="BE34" s="160"/>
      <c r="BF34" s="160"/>
      <c r="BG34" s="160"/>
      <c r="BH34" s="160"/>
    </row>
    <row r="35" spans="1:60" outlineLevel="1">
      <c r="A35" s="161"/>
      <c r="B35" s="168"/>
      <c r="C35" s="269" t="s">
        <v>341</v>
      </c>
      <c r="D35" s="270"/>
      <c r="E35" s="271"/>
      <c r="F35" s="272"/>
      <c r="G35" s="273"/>
      <c r="H35" s="179"/>
      <c r="I35" s="179"/>
      <c r="J35" s="179"/>
      <c r="K35" s="179"/>
      <c r="L35" s="179"/>
      <c r="M35" s="179"/>
      <c r="N35" s="170"/>
      <c r="O35" s="170"/>
      <c r="P35" s="170"/>
      <c r="Q35" s="170"/>
      <c r="R35" s="170"/>
      <c r="S35" s="170"/>
      <c r="T35" s="171"/>
      <c r="U35" s="170"/>
      <c r="V35" s="160"/>
      <c r="W35" s="160"/>
      <c r="X35" s="160"/>
      <c r="Y35" s="160"/>
      <c r="Z35" s="160"/>
      <c r="AA35" s="160"/>
      <c r="AB35" s="160"/>
      <c r="AC35" s="160"/>
      <c r="AD35" s="160"/>
      <c r="AE35" s="160" t="s">
        <v>122</v>
      </c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3" t="str">
        <f t="shared" si="2"/>
        <v>USB -  2,5W / 5V, 0,5A, (podle použitého adaptéru)</v>
      </c>
      <c r="BB35" s="160"/>
      <c r="BC35" s="160"/>
      <c r="BD35" s="160"/>
      <c r="BE35" s="160"/>
      <c r="BF35" s="160"/>
      <c r="BG35" s="160"/>
      <c r="BH35" s="160"/>
    </row>
    <row r="36" spans="1:60" outlineLevel="1">
      <c r="A36" s="161"/>
      <c r="B36" s="168"/>
      <c r="C36" s="269" t="s">
        <v>342</v>
      </c>
      <c r="D36" s="270"/>
      <c r="E36" s="271"/>
      <c r="F36" s="272"/>
      <c r="G36" s="273"/>
      <c r="H36" s="179"/>
      <c r="I36" s="179"/>
      <c r="J36" s="179"/>
      <c r="K36" s="179"/>
      <c r="L36" s="179"/>
      <c r="M36" s="179"/>
      <c r="N36" s="170"/>
      <c r="O36" s="170"/>
      <c r="P36" s="170"/>
      <c r="Q36" s="170"/>
      <c r="R36" s="170"/>
      <c r="S36" s="170"/>
      <c r="T36" s="171"/>
      <c r="U36" s="170"/>
      <c r="V36" s="160"/>
      <c r="W36" s="160"/>
      <c r="X36" s="160"/>
      <c r="Y36" s="160"/>
      <c r="Z36" s="160"/>
      <c r="AA36" s="160"/>
      <c r="AB36" s="160"/>
      <c r="AC36" s="160"/>
      <c r="AD36" s="160"/>
      <c r="AE36" s="160" t="s">
        <v>122</v>
      </c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3" t="str">
        <f t="shared" si="2"/>
        <v>"0-24V AC -  3W / 24V / 0,125A, zkratuvzdorný "</v>
      </c>
      <c r="BB36" s="160"/>
      <c r="BC36" s="160"/>
      <c r="BD36" s="160"/>
      <c r="BE36" s="160"/>
      <c r="BF36" s="160"/>
      <c r="BG36" s="160"/>
      <c r="BH36" s="160"/>
    </row>
    <row r="37" spans="1:60" outlineLevel="1">
      <c r="A37" s="161"/>
      <c r="B37" s="168"/>
      <c r="C37" s="269" t="s">
        <v>343</v>
      </c>
      <c r="D37" s="270"/>
      <c r="E37" s="271"/>
      <c r="F37" s="272"/>
      <c r="G37" s="273"/>
      <c r="H37" s="179"/>
      <c r="I37" s="179"/>
      <c r="J37" s="179"/>
      <c r="K37" s="179"/>
      <c r="L37" s="179"/>
      <c r="M37" s="179"/>
      <c r="N37" s="170"/>
      <c r="O37" s="170"/>
      <c r="P37" s="170"/>
      <c r="Q37" s="170"/>
      <c r="R37" s="170"/>
      <c r="S37" s="170"/>
      <c r="T37" s="171"/>
      <c r="U37" s="170"/>
      <c r="V37" s="160"/>
      <c r="W37" s="160"/>
      <c r="X37" s="160"/>
      <c r="Y37" s="160"/>
      <c r="Z37" s="160"/>
      <c r="AA37" s="160"/>
      <c r="AB37" s="160"/>
      <c r="AC37" s="160"/>
      <c r="AD37" s="160"/>
      <c r="AE37" s="160" t="s">
        <v>122</v>
      </c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3" t="str">
        <f t="shared" si="2"/>
        <v>Zdroj 0-24V AC: SELV, kategorie přepětí III</v>
      </c>
      <c r="BB37" s="160"/>
      <c r="BC37" s="160"/>
      <c r="BD37" s="160"/>
      <c r="BE37" s="160"/>
      <c r="BF37" s="160"/>
      <c r="BG37" s="160"/>
      <c r="BH37" s="160"/>
    </row>
    <row r="38" spans="1:60" outlineLevel="1">
      <c r="A38" s="161"/>
      <c r="B38" s="168"/>
      <c r="C38" s="269" t="s">
        <v>344</v>
      </c>
      <c r="D38" s="270"/>
      <c r="E38" s="271"/>
      <c r="F38" s="272"/>
      <c r="G38" s="273"/>
      <c r="H38" s="179"/>
      <c r="I38" s="179"/>
      <c r="J38" s="179"/>
      <c r="K38" s="179"/>
      <c r="L38" s="179"/>
      <c r="M38" s="179"/>
      <c r="N38" s="170"/>
      <c r="O38" s="170"/>
      <c r="P38" s="170"/>
      <c r="Q38" s="170"/>
      <c r="R38" s="170"/>
      <c r="S38" s="170"/>
      <c r="T38" s="171"/>
      <c r="U38" s="170"/>
      <c r="V38" s="160"/>
      <c r="W38" s="160"/>
      <c r="X38" s="160"/>
      <c r="Y38" s="160"/>
      <c r="Z38" s="160"/>
      <c r="AA38" s="160"/>
      <c r="AB38" s="160"/>
      <c r="AC38" s="160"/>
      <c r="AD38" s="160"/>
      <c r="AE38" s="160" t="s">
        <v>122</v>
      </c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3" t="str">
        <f t="shared" si="2"/>
        <v>Zkratuvzdorný, odolný proti přetížení,</v>
      </c>
      <c r="BB38" s="160"/>
      <c r="BC38" s="160"/>
      <c r="BD38" s="160"/>
      <c r="BE38" s="160"/>
      <c r="BF38" s="160"/>
      <c r="BG38" s="160"/>
      <c r="BH38" s="160"/>
    </row>
    <row r="39" spans="1:60" outlineLevel="1">
      <c r="A39" s="161"/>
      <c r="B39" s="168"/>
      <c r="C39" s="269" t="s">
        <v>134</v>
      </c>
      <c r="D39" s="270"/>
      <c r="E39" s="271"/>
      <c r="F39" s="272"/>
      <c r="G39" s="273"/>
      <c r="H39" s="179"/>
      <c r="I39" s="179"/>
      <c r="J39" s="179"/>
      <c r="K39" s="179"/>
      <c r="L39" s="179"/>
      <c r="M39" s="179"/>
      <c r="N39" s="170"/>
      <c r="O39" s="170"/>
      <c r="P39" s="170"/>
      <c r="Q39" s="170"/>
      <c r="R39" s="170"/>
      <c r="S39" s="170"/>
      <c r="T39" s="171"/>
      <c r="U39" s="170"/>
      <c r="V39" s="160"/>
      <c r="W39" s="160"/>
      <c r="X39" s="160"/>
      <c r="Y39" s="160"/>
      <c r="Z39" s="160"/>
      <c r="AA39" s="160"/>
      <c r="AB39" s="160"/>
      <c r="AC39" s="160"/>
      <c r="AD39" s="160"/>
      <c r="AE39" s="160" t="s">
        <v>122</v>
      </c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3" t="str">
        <f t="shared" si="2"/>
        <v>USB napojen na USB hub s adaptérem s 1 vývodem</v>
      </c>
      <c r="BB39" s="160"/>
      <c r="BC39" s="160"/>
      <c r="BD39" s="160"/>
      <c r="BE39" s="160"/>
      <c r="BF39" s="160"/>
      <c r="BG39" s="160"/>
      <c r="BH39" s="160"/>
    </row>
    <row r="40" spans="1:60" outlineLevel="1">
      <c r="A40" s="161"/>
      <c r="B40" s="168"/>
      <c r="C40" s="269" t="s">
        <v>135</v>
      </c>
      <c r="D40" s="270"/>
      <c r="E40" s="271"/>
      <c r="F40" s="272"/>
      <c r="G40" s="273"/>
      <c r="H40" s="179"/>
      <c r="I40" s="179"/>
      <c r="J40" s="179"/>
      <c r="K40" s="179"/>
      <c r="L40" s="179"/>
      <c r="M40" s="179"/>
      <c r="N40" s="170"/>
      <c r="O40" s="170"/>
      <c r="P40" s="170"/>
      <c r="Q40" s="170"/>
      <c r="R40" s="170"/>
      <c r="S40" s="170"/>
      <c r="T40" s="171"/>
      <c r="U40" s="170"/>
      <c r="V40" s="160"/>
      <c r="W40" s="160"/>
      <c r="X40" s="160"/>
      <c r="Y40" s="160"/>
      <c r="Z40" s="160"/>
      <c r="AA40" s="160"/>
      <c r="AB40" s="160"/>
      <c r="AC40" s="160"/>
      <c r="AD40" s="160"/>
      <c r="AE40" s="160" t="s">
        <v>122</v>
      </c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3" t="str">
        <f t="shared" si="2"/>
        <v>osazen spoj s dálkovým ovládáním</v>
      </c>
      <c r="BB40" s="160"/>
      <c r="BC40" s="160"/>
      <c r="BD40" s="160"/>
      <c r="BE40" s="160"/>
      <c r="BF40" s="160"/>
      <c r="BG40" s="160"/>
      <c r="BH40" s="160"/>
    </row>
    <row r="41" spans="1:60" outlineLevel="1">
      <c r="A41" s="161"/>
      <c r="B41" s="168"/>
      <c r="C41" s="199" t="s">
        <v>131</v>
      </c>
      <c r="D41" s="172"/>
      <c r="E41" s="176"/>
      <c r="F41" s="180"/>
      <c r="G41" s="180"/>
      <c r="H41" s="179"/>
      <c r="I41" s="179"/>
      <c r="J41" s="179"/>
      <c r="K41" s="179"/>
      <c r="L41" s="179"/>
      <c r="M41" s="179"/>
      <c r="N41" s="170"/>
      <c r="O41" s="170"/>
      <c r="P41" s="170"/>
      <c r="Q41" s="170"/>
      <c r="R41" s="170"/>
      <c r="S41" s="170"/>
      <c r="T41" s="171"/>
      <c r="U41" s="170"/>
      <c r="V41" s="160"/>
      <c r="W41" s="160"/>
      <c r="X41" s="160"/>
      <c r="Y41" s="160"/>
      <c r="Z41" s="160"/>
      <c r="AA41" s="160"/>
      <c r="AB41" s="160"/>
      <c r="AC41" s="160"/>
      <c r="AD41" s="160"/>
      <c r="AE41" s="160" t="s">
        <v>122</v>
      </c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</row>
    <row r="42" spans="1:60" outlineLevel="1">
      <c r="A42" s="161"/>
      <c r="B42" s="168"/>
      <c r="C42" s="269" t="s">
        <v>136</v>
      </c>
      <c r="D42" s="270"/>
      <c r="E42" s="271"/>
      <c r="F42" s="272"/>
      <c r="G42" s="273"/>
      <c r="H42" s="179"/>
      <c r="I42" s="179"/>
      <c r="J42" s="179"/>
      <c r="K42" s="179"/>
      <c r="L42" s="179"/>
      <c r="M42" s="179"/>
      <c r="N42" s="170"/>
      <c r="O42" s="170"/>
      <c r="P42" s="170"/>
      <c r="Q42" s="170"/>
      <c r="R42" s="170"/>
      <c r="S42" s="170"/>
      <c r="T42" s="171"/>
      <c r="U42" s="170"/>
      <c r="V42" s="160"/>
      <c r="W42" s="160"/>
      <c r="X42" s="160"/>
      <c r="Y42" s="160"/>
      <c r="Z42" s="160"/>
      <c r="AA42" s="160"/>
      <c r="AB42" s="160"/>
      <c r="AC42" s="160"/>
      <c r="AD42" s="160"/>
      <c r="AE42" s="160" t="s">
        <v>122</v>
      </c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3" t="str">
        <f>C42</f>
        <v>položka vč. dopravy a montáže</v>
      </c>
      <c r="BB42" s="160"/>
      <c r="BC42" s="160"/>
      <c r="BD42" s="160"/>
      <c r="BE42" s="160"/>
      <c r="BF42" s="160"/>
      <c r="BG42" s="160"/>
      <c r="BH42" s="160"/>
    </row>
    <row r="43" spans="1:60" ht="20.399999999999999" outlineLevel="1">
      <c r="A43" s="161">
        <v>3</v>
      </c>
      <c r="B43" s="168" t="s">
        <v>137</v>
      </c>
      <c r="C43" s="198" t="s">
        <v>138</v>
      </c>
      <c r="D43" s="170" t="s">
        <v>119</v>
      </c>
      <c r="E43" s="175">
        <v>1</v>
      </c>
      <c r="F43" s="178"/>
      <c r="G43" s="179">
        <f>ROUND(E43*F43,2)</f>
        <v>0</v>
      </c>
      <c r="H43" s="178"/>
      <c r="I43" s="179">
        <f>ROUND(E43*H43,2)</f>
        <v>0</v>
      </c>
      <c r="J43" s="178"/>
      <c r="K43" s="179">
        <f>ROUND(E43*J43,2)</f>
        <v>0</v>
      </c>
      <c r="L43" s="179">
        <v>21</v>
      </c>
      <c r="M43" s="179">
        <f>G43*(1+L43/100)</f>
        <v>0</v>
      </c>
      <c r="N43" s="170">
        <v>0</v>
      </c>
      <c r="O43" s="170">
        <f>ROUND(E43*N43,5)</f>
        <v>0</v>
      </c>
      <c r="P43" s="170">
        <v>0</v>
      </c>
      <c r="Q43" s="170">
        <f>ROUND(E43*P43,5)</f>
        <v>0</v>
      </c>
      <c r="R43" s="170"/>
      <c r="S43" s="170"/>
      <c r="T43" s="171">
        <v>0</v>
      </c>
      <c r="U43" s="170">
        <f>ROUND(E43*T43,2)</f>
        <v>0</v>
      </c>
      <c r="V43" s="160"/>
      <c r="W43" s="160"/>
      <c r="X43" s="160"/>
      <c r="Y43" s="160"/>
      <c r="Z43" s="160"/>
      <c r="AA43" s="160"/>
      <c r="AB43" s="160"/>
      <c r="AC43" s="160"/>
      <c r="AD43" s="160"/>
      <c r="AE43" s="160" t="s">
        <v>120</v>
      </c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</row>
    <row r="44" spans="1:60" outlineLevel="1">
      <c r="A44" s="161"/>
      <c r="B44" s="168"/>
      <c r="C44" s="269" t="s">
        <v>345</v>
      </c>
      <c r="D44" s="270"/>
      <c r="E44" s="271"/>
      <c r="F44" s="272"/>
      <c r="G44" s="273"/>
      <c r="H44" s="179"/>
      <c r="I44" s="179"/>
      <c r="J44" s="179"/>
      <c r="K44" s="179"/>
      <c r="L44" s="179"/>
      <c r="M44" s="179"/>
      <c r="N44" s="170"/>
      <c r="O44" s="170"/>
      <c r="P44" s="170"/>
      <c r="Q44" s="170"/>
      <c r="R44" s="170"/>
      <c r="S44" s="170"/>
      <c r="T44" s="171"/>
      <c r="U44" s="170"/>
      <c r="V44" s="160"/>
      <c r="W44" s="160"/>
      <c r="X44" s="160"/>
      <c r="Y44" s="160"/>
      <c r="Z44" s="160"/>
      <c r="AA44" s="160"/>
      <c r="AB44" s="160"/>
      <c r="AC44" s="160"/>
      <c r="AD44" s="160"/>
      <c r="AE44" s="160" t="s">
        <v>122</v>
      </c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3" t="str">
        <f>C44</f>
        <v>Demonstrační panel zkratuvzdorný pro fyzikální pokusy je součástí dodávky nábytku</v>
      </c>
      <c r="BB44" s="160"/>
      <c r="BC44" s="160"/>
      <c r="BD44" s="160"/>
      <c r="BE44" s="160"/>
      <c r="BF44" s="160"/>
      <c r="BG44" s="160"/>
      <c r="BH44" s="160"/>
    </row>
    <row r="45" spans="1:60" ht="41.4" outlineLevel="1">
      <c r="A45" s="161"/>
      <c r="B45" s="168"/>
      <c r="C45" s="269" t="s">
        <v>346</v>
      </c>
      <c r="D45" s="270"/>
      <c r="E45" s="271"/>
      <c r="F45" s="272"/>
      <c r="G45" s="273"/>
      <c r="H45" s="179"/>
      <c r="I45" s="179"/>
      <c r="J45" s="179"/>
      <c r="K45" s="179"/>
      <c r="L45" s="179"/>
      <c r="M45" s="179"/>
      <c r="N45" s="170"/>
      <c r="O45" s="170"/>
      <c r="P45" s="170"/>
      <c r="Q45" s="170"/>
      <c r="R45" s="170"/>
      <c r="S45" s="170"/>
      <c r="T45" s="171"/>
      <c r="U45" s="170"/>
      <c r="V45" s="160"/>
      <c r="W45" s="160"/>
      <c r="X45" s="160"/>
      <c r="Y45" s="160"/>
      <c r="Z45" s="160"/>
      <c r="AA45" s="160"/>
      <c r="AB45" s="160"/>
      <c r="AC45" s="160"/>
      <c r="AD45" s="160"/>
      <c r="AE45" s="160" t="s">
        <v>122</v>
      </c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3" t="str">
        <f>C45</f>
        <v>Demonstrační panel je sestaven z výměnných bloků. Je možné ho přizpůsobit potřebám výuky, případně snadno rozšiřovat. Každý blok představuje elektrotechnickou, (elektronickou), součástku nebo obvod. Blok je v demonstračním panelu zasunut do drážkovaného profilu. Připojení bloků se provádí pomocí propojovacích kabelů a bezpečnostních zdířek 4mm. Z bloků je možné sestavit, (zapojit), různé obvody pro provádění pokusů.</v>
      </c>
      <c r="BB45" s="160"/>
      <c r="BC45" s="160"/>
      <c r="BD45" s="160"/>
      <c r="BE45" s="160"/>
      <c r="BF45" s="160"/>
      <c r="BG45" s="160"/>
      <c r="BH45" s="160"/>
    </row>
    <row r="46" spans="1:60" outlineLevel="1">
      <c r="A46" s="161"/>
      <c r="B46" s="168"/>
      <c r="C46" s="199" t="s">
        <v>131</v>
      </c>
      <c r="D46" s="172"/>
      <c r="E46" s="176"/>
      <c r="F46" s="180"/>
      <c r="G46" s="180"/>
      <c r="H46" s="179"/>
      <c r="I46" s="179"/>
      <c r="J46" s="179"/>
      <c r="K46" s="179"/>
      <c r="L46" s="179"/>
      <c r="M46" s="179"/>
      <c r="N46" s="170"/>
      <c r="O46" s="170"/>
      <c r="P46" s="170"/>
      <c r="Q46" s="170"/>
      <c r="R46" s="170"/>
      <c r="S46" s="170"/>
      <c r="T46" s="171"/>
      <c r="U46" s="170"/>
      <c r="V46" s="160"/>
      <c r="W46" s="160"/>
      <c r="X46" s="160"/>
      <c r="Y46" s="160"/>
      <c r="Z46" s="160"/>
      <c r="AA46" s="160"/>
      <c r="AB46" s="160"/>
      <c r="AC46" s="160"/>
      <c r="AD46" s="160"/>
      <c r="AE46" s="160" t="s">
        <v>122</v>
      </c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</row>
    <row r="47" spans="1:60" outlineLevel="1">
      <c r="A47" s="161"/>
      <c r="B47" s="168"/>
      <c r="C47" s="269" t="s">
        <v>139</v>
      </c>
      <c r="D47" s="270"/>
      <c r="E47" s="271"/>
      <c r="F47" s="272"/>
      <c r="G47" s="273"/>
      <c r="H47" s="179"/>
      <c r="I47" s="179"/>
      <c r="J47" s="179"/>
      <c r="K47" s="179"/>
      <c r="L47" s="179"/>
      <c r="M47" s="179"/>
      <c r="N47" s="170"/>
      <c r="O47" s="170"/>
      <c r="P47" s="170"/>
      <c r="Q47" s="170"/>
      <c r="R47" s="170"/>
      <c r="S47" s="170"/>
      <c r="T47" s="171"/>
      <c r="U47" s="170"/>
      <c r="V47" s="160"/>
      <c r="W47" s="160"/>
      <c r="X47" s="160"/>
      <c r="Y47" s="160"/>
      <c r="Z47" s="160"/>
      <c r="AA47" s="160"/>
      <c r="AB47" s="160"/>
      <c r="AC47" s="160"/>
      <c r="AD47" s="160"/>
      <c r="AE47" s="160" t="s">
        <v>122</v>
      </c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3" t="str">
        <f t="shared" ref="BA47:BA76" si="3">C47</f>
        <v>Demonstrační panel obsahuje moduly pro pokusy:</v>
      </c>
      <c r="BB47" s="160"/>
      <c r="BC47" s="160"/>
      <c r="BD47" s="160"/>
      <c r="BE47" s="160"/>
      <c r="BF47" s="160"/>
      <c r="BG47" s="160"/>
      <c r="BH47" s="160"/>
    </row>
    <row r="48" spans="1:60" outlineLevel="1">
      <c r="A48" s="161"/>
      <c r="B48" s="168"/>
      <c r="C48" s="269" t="s">
        <v>140</v>
      </c>
      <c r="D48" s="270"/>
      <c r="E48" s="271"/>
      <c r="F48" s="272"/>
      <c r="G48" s="273"/>
      <c r="H48" s="179"/>
      <c r="I48" s="179"/>
      <c r="J48" s="179"/>
      <c r="K48" s="179"/>
      <c r="L48" s="179"/>
      <c r="M48" s="179"/>
      <c r="N48" s="170"/>
      <c r="O48" s="170"/>
      <c r="P48" s="170"/>
      <c r="Q48" s="170"/>
      <c r="R48" s="170"/>
      <c r="S48" s="170"/>
      <c r="T48" s="171"/>
      <c r="U48" s="170"/>
      <c r="V48" s="160"/>
      <c r="W48" s="160"/>
      <c r="X48" s="160"/>
      <c r="Y48" s="160"/>
      <c r="Z48" s="160"/>
      <c r="AA48" s="160"/>
      <c r="AB48" s="160"/>
      <c r="AC48" s="160"/>
      <c r="AD48" s="160"/>
      <c r="AE48" s="160" t="s">
        <v>122</v>
      </c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3" t="str">
        <f t="shared" si="3"/>
        <v>1x Bzučák 3-24V AC/DC</v>
      </c>
      <c r="BB48" s="160"/>
      <c r="BC48" s="160"/>
      <c r="BD48" s="160"/>
      <c r="BE48" s="160"/>
      <c r="BF48" s="160"/>
      <c r="BG48" s="160"/>
      <c r="BH48" s="160"/>
    </row>
    <row r="49" spans="1:60" outlineLevel="1">
      <c r="A49" s="161"/>
      <c r="B49" s="168"/>
      <c r="C49" s="269" t="s">
        <v>141</v>
      </c>
      <c r="D49" s="270"/>
      <c r="E49" s="271"/>
      <c r="F49" s="272"/>
      <c r="G49" s="273"/>
      <c r="H49" s="179"/>
      <c r="I49" s="179"/>
      <c r="J49" s="179"/>
      <c r="K49" s="179"/>
      <c r="L49" s="179"/>
      <c r="M49" s="179"/>
      <c r="N49" s="170"/>
      <c r="O49" s="170"/>
      <c r="P49" s="170"/>
      <c r="Q49" s="170"/>
      <c r="R49" s="170"/>
      <c r="S49" s="170"/>
      <c r="T49" s="171"/>
      <c r="U49" s="170"/>
      <c r="V49" s="160"/>
      <c r="W49" s="160"/>
      <c r="X49" s="160"/>
      <c r="Y49" s="160"/>
      <c r="Z49" s="160"/>
      <c r="AA49" s="160"/>
      <c r="AB49" s="160"/>
      <c r="AC49" s="160"/>
      <c r="AD49" s="160"/>
      <c r="AE49" s="160" t="s">
        <v>122</v>
      </c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3" t="str">
        <f t="shared" si="3"/>
        <v>2x Kondenzátor 100n / 50V</v>
      </c>
      <c r="BB49" s="160"/>
      <c r="BC49" s="160"/>
      <c r="BD49" s="160"/>
      <c r="BE49" s="160"/>
      <c r="BF49" s="160"/>
      <c r="BG49" s="160"/>
      <c r="BH49" s="160"/>
    </row>
    <row r="50" spans="1:60" outlineLevel="1">
      <c r="A50" s="161"/>
      <c r="B50" s="168"/>
      <c r="C50" s="269" t="s">
        <v>142</v>
      </c>
      <c r="D50" s="270"/>
      <c r="E50" s="271"/>
      <c r="F50" s="272"/>
      <c r="G50" s="273"/>
      <c r="H50" s="179"/>
      <c r="I50" s="179"/>
      <c r="J50" s="179"/>
      <c r="K50" s="179"/>
      <c r="L50" s="179"/>
      <c r="M50" s="179"/>
      <c r="N50" s="170"/>
      <c r="O50" s="170"/>
      <c r="P50" s="170"/>
      <c r="Q50" s="170"/>
      <c r="R50" s="170"/>
      <c r="S50" s="170"/>
      <c r="T50" s="171"/>
      <c r="U50" s="170"/>
      <c r="V50" s="160"/>
      <c r="W50" s="160"/>
      <c r="X50" s="160"/>
      <c r="Y50" s="160"/>
      <c r="Z50" s="160"/>
      <c r="AA50" s="160"/>
      <c r="AB50" s="160"/>
      <c r="AC50" s="160"/>
      <c r="AD50" s="160"/>
      <c r="AE50" s="160" t="s">
        <v>122</v>
      </c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3" t="str">
        <f t="shared" si="3"/>
        <v>2x Kondenzátor 1M0 / 50V</v>
      </c>
      <c r="BB50" s="160"/>
      <c r="BC50" s="160"/>
      <c r="BD50" s="160"/>
      <c r="BE50" s="160"/>
      <c r="BF50" s="160"/>
      <c r="BG50" s="160"/>
      <c r="BH50" s="160"/>
    </row>
    <row r="51" spans="1:60" outlineLevel="1">
      <c r="A51" s="161"/>
      <c r="B51" s="168"/>
      <c r="C51" s="269" t="s">
        <v>143</v>
      </c>
      <c r="D51" s="270"/>
      <c r="E51" s="271"/>
      <c r="F51" s="272"/>
      <c r="G51" s="273"/>
      <c r="H51" s="179"/>
      <c r="I51" s="179"/>
      <c r="J51" s="179"/>
      <c r="K51" s="179"/>
      <c r="L51" s="179"/>
      <c r="M51" s="179"/>
      <c r="N51" s="170"/>
      <c r="O51" s="170"/>
      <c r="P51" s="170"/>
      <c r="Q51" s="170"/>
      <c r="R51" s="170"/>
      <c r="S51" s="170"/>
      <c r="T51" s="171"/>
      <c r="U51" s="170"/>
      <c r="V51" s="160"/>
      <c r="W51" s="160"/>
      <c r="X51" s="160"/>
      <c r="Y51" s="160"/>
      <c r="Z51" s="160"/>
      <c r="AA51" s="160"/>
      <c r="AB51" s="160"/>
      <c r="AC51" s="160"/>
      <c r="AD51" s="160"/>
      <c r="AE51" s="160" t="s">
        <v>122</v>
      </c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3" t="str">
        <f t="shared" si="3"/>
        <v>1x Kondenzátor 470n / 50V</v>
      </c>
      <c r="BB51" s="160"/>
      <c r="BC51" s="160"/>
      <c r="BD51" s="160"/>
      <c r="BE51" s="160"/>
      <c r="BF51" s="160"/>
      <c r="BG51" s="160"/>
      <c r="BH51" s="160"/>
    </row>
    <row r="52" spans="1:60" outlineLevel="1">
      <c r="A52" s="161"/>
      <c r="B52" s="168"/>
      <c r="C52" s="269" t="s">
        <v>144</v>
      </c>
      <c r="D52" s="270"/>
      <c r="E52" s="271"/>
      <c r="F52" s="272"/>
      <c r="G52" s="273"/>
      <c r="H52" s="179"/>
      <c r="I52" s="179"/>
      <c r="J52" s="179"/>
      <c r="K52" s="179"/>
      <c r="L52" s="179"/>
      <c r="M52" s="179"/>
      <c r="N52" s="170"/>
      <c r="O52" s="170"/>
      <c r="P52" s="170"/>
      <c r="Q52" s="170"/>
      <c r="R52" s="170"/>
      <c r="S52" s="170"/>
      <c r="T52" s="171"/>
      <c r="U52" s="170"/>
      <c r="V52" s="160"/>
      <c r="W52" s="160"/>
      <c r="X52" s="160"/>
      <c r="Y52" s="160"/>
      <c r="Z52" s="160"/>
      <c r="AA52" s="160"/>
      <c r="AB52" s="160"/>
      <c r="AC52" s="160"/>
      <c r="AD52" s="160"/>
      <c r="AE52" s="160" t="s">
        <v>122</v>
      </c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3" t="str">
        <f t="shared" si="3"/>
        <v>2x Kondenzátor elektrolytický 100M / 50V</v>
      </c>
      <c r="BB52" s="160"/>
      <c r="BC52" s="160"/>
      <c r="BD52" s="160"/>
      <c r="BE52" s="160"/>
      <c r="BF52" s="160"/>
      <c r="BG52" s="160"/>
      <c r="BH52" s="160"/>
    </row>
    <row r="53" spans="1:60" outlineLevel="1">
      <c r="A53" s="161"/>
      <c r="B53" s="168"/>
      <c r="C53" s="269" t="s">
        <v>145</v>
      </c>
      <c r="D53" s="270"/>
      <c r="E53" s="271"/>
      <c r="F53" s="272"/>
      <c r="G53" s="273"/>
      <c r="H53" s="179"/>
      <c r="I53" s="179"/>
      <c r="J53" s="179"/>
      <c r="K53" s="179"/>
      <c r="L53" s="179"/>
      <c r="M53" s="179"/>
      <c r="N53" s="170"/>
      <c r="O53" s="170"/>
      <c r="P53" s="170"/>
      <c r="Q53" s="170"/>
      <c r="R53" s="170"/>
      <c r="S53" s="170"/>
      <c r="T53" s="171"/>
      <c r="U53" s="170"/>
      <c r="V53" s="160"/>
      <c r="W53" s="160"/>
      <c r="X53" s="160"/>
      <c r="Y53" s="160"/>
      <c r="Z53" s="160"/>
      <c r="AA53" s="160"/>
      <c r="AB53" s="160"/>
      <c r="AC53" s="160"/>
      <c r="AD53" s="160"/>
      <c r="AE53" s="160" t="s">
        <v>122</v>
      </c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3" t="str">
        <f t="shared" si="3"/>
        <v>2x Dioda 1A</v>
      </c>
      <c r="BB53" s="160"/>
      <c r="BC53" s="160"/>
      <c r="BD53" s="160"/>
      <c r="BE53" s="160"/>
      <c r="BF53" s="160"/>
      <c r="BG53" s="160"/>
      <c r="BH53" s="160"/>
    </row>
    <row r="54" spans="1:60" outlineLevel="1">
      <c r="A54" s="161"/>
      <c r="B54" s="168"/>
      <c r="C54" s="269" t="s">
        <v>146</v>
      </c>
      <c r="D54" s="270"/>
      <c r="E54" s="271"/>
      <c r="F54" s="272"/>
      <c r="G54" s="273"/>
      <c r="H54" s="179"/>
      <c r="I54" s="179"/>
      <c r="J54" s="179"/>
      <c r="K54" s="179"/>
      <c r="L54" s="179"/>
      <c r="M54" s="179"/>
      <c r="N54" s="170"/>
      <c r="O54" s="170"/>
      <c r="P54" s="170"/>
      <c r="Q54" s="170"/>
      <c r="R54" s="170"/>
      <c r="S54" s="170"/>
      <c r="T54" s="171"/>
      <c r="U54" s="170"/>
      <c r="V54" s="160"/>
      <c r="W54" s="160"/>
      <c r="X54" s="160"/>
      <c r="Y54" s="160"/>
      <c r="Z54" s="160"/>
      <c r="AA54" s="160"/>
      <c r="AB54" s="160"/>
      <c r="AC54" s="160"/>
      <c r="AD54" s="160"/>
      <c r="AE54" s="160" t="s">
        <v>122</v>
      </c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3" t="str">
        <f t="shared" si="3"/>
        <v>1x Fotorezistor 50-100k / 10lx</v>
      </c>
      <c r="BB54" s="160"/>
      <c r="BC54" s="160"/>
      <c r="BD54" s="160"/>
      <c r="BE54" s="160"/>
      <c r="BF54" s="160"/>
      <c r="BG54" s="160"/>
      <c r="BH54" s="160"/>
    </row>
    <row r="55" spans="1:60" outlineLevel="1">
      <c r="A55" s="161"/>
      <c r="B55" s="168"/>
      <c r="C55" s="269" t="s">
        <v>147</v>
      </c>
      <c r="D55" s="270"/>
      <c r="E55" s="271"/>
      <c r="F55" s="272"/>
      <c r="G55" s="273"/>
      <c r="H55" s="179"/>
      <c r="I55" s="179"/>
      <c r="J55" s="179"/>
      <c r="K55" s="179"/>
      <c r="L55" s="179"/>
      <c r="M55" s="179"/>
      <c r="N55" s="170"/>
      <c r="O55" s="170"/>
      <c r="P55" s="170"/>
      <c r="Q55" s="170"/>
      <c r="R55" s="170"/>
      <c r="S55" s="170"/>
      <c r="T55" s="171"/>
      <c r="U55" s="170"/>
      <c r="V55" s="160"/>
      <c r="W55" s="160"/>
      <c r="X55" s="160"/>
      <c r="Y55" s="160"/>
      <c r="Z55" s="160"/>
      <c r="AA55" s="160"/>
      <c r="AB55" s="160"/>
      <c r="AC55" s="160"/>
      <c r="AD55" s="160"/>
      <c r="AE55" s="160" t="s">
        <v>122</v>
      </c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3" t="str">
        <f t="shared" si="3"/>
        <v>2x Cívka 100uH / 1A</v>
      </c>
      <c r="BB55" s="160"/>
      <c r="BC55" s="160"/>
      <c r="BD55" s="160"/>
      <c r="BE55" s="160"/>
      <c r="BF55" s="160"/>
      <c r="BG55" s="160"/>
      <c r="BH55" s="160"/>
    </row>
    <row r="56" spans="1:60" outlineLevel="1">
      <c r="A56" s="161"/>
      <c r="B56" s="168"/>
      <c r="C56" s="269" t="s">
        <v>148</v>
      </c>
      <c r="D56" s="270"/>
      <c r="E56" s="271"/>
      <c r="F56" s="272"/>
      <c r="G56" s="273"/>
      <c r="H56" s="179"/>
      <c r="I56" s="179"/>
      <c r="J56" s="179"/>
      <c r="K56" s="179"/>
      <c r="L56" s="179"/>
      <c r="M56" s="179"/>
      <c r="N56" s="170"/>
      <c r="O56" s="170"/>
      <c r="P56" s="170"/>
      <c r="Q56" s="170"/>
      <c r="R56" s="170"/>
      <c r="S56" s="170"/>
      <c r="T56" s="171"/>
      <c r="U56" s="170"/>
      <c r="V56" s="160"/>
      <c r="W56" s="160"/>
      <c r="X56" s="160"/>
      <c r="Y56" s="160"/>
      <c r="Z56" s="160"/>
      <c r="AA56" s="160"/>
      <c r="AB56" s="160"/>
      <c r="AC56" s="160"/>
      <c r="AD56" s="160"/>
      <c r="AE56" s="160" t="s">
        <v>122</v>
      </c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3" t="str">
        <f t="shared" si="3"/>
        <v>2x Cívka 470uH / 0,5A</v>
      </c>
      <c r="BB56" s="160"/>
      <c r="BC56" s="160"/>
      <c r="BD56" s="160"/>
      <c r="BE56" s="160"/>
      <c r="BF56" s="160"/>
      <c r="BG56" s="160"/>
      <c r="BH56" s="160"/>
    </row>
    <row r="57" spans="1:60" outlineLevel="1">
      <c r="A57" s="161"/>
      <c r="B57" s="168"/>
      <c r="C57" s="269" t="s">
        <v>149</v>
      </c>
      <c r="D57" s="270"/>
      <c r="E57" s="271"/>
      <c r="F57" s="272"/>
      <c r="G57" s="273"/>
      <c r="H57" s="179"/>
      <c r="I57" s="179"/>
      <c r="J57" s="179"/>
      <c r="K57" s="179"/>
      <c r="L57" s="179"/>
      <c r="M57" s="179"/>
      <c r="N57" s="170"/>
      <c r="O57" s="170"/>
      <c r="P57" s="170"/>
      <c r="Q57" s="170"/>
      <c r="R57" s="170"/>
      <c r="S57" s="170"/>
      <c r="T57" s="171"/>
      <c r="U57" s="170"/>
      <c r="V57" s="160"/>
      <c r="W57" s="160"/>
      <c r="X57" s="160"/>
      <c r="Y57" s="160"/>
      <c r="Z57" s="160"/>
      <c r="AA57" s="160"/>
      <c r="AB57" s="160"/>
      <c r="AC57" s="160"/>
      <c r="AD57" s="160"/>
      <c r="AE57" s="160" t="s">
        <v>122</v>
      </c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3" t="str">
        <f t="shared" si="3"/>
        <v>2x LED (zelená)</v>
      </c>
      <c r="BB57" s="160"/>
      <c r="BC57" s="160"/>
      <c r="BD57" s="160"/>
      <c r="BE57" s="160"/>
      <c r="BF57" s="160"/>
      <c r="BG57" s="160"/>
      <c r="BH57" s="160"/>
    </row>
    <row r="58" spans="1:60" outlineLevel="1">
      <c r="A58" s="161"/>
      <c r="B58" s="168"/>
      <c r="C58" s="269" t="s">
        <v>150</v>
      </c>
      <c r="D58" s="270"/>
      <c r="E58" s="271"/>
      <c r="F58" s="272"/>
      <c r="G58" s="273"/>
      <c r="H58" s="179"/>
      <c r="I58" s="179"/>
      <c r="J58" s="179"/>
      <c r="K58" s="179"/>
      <c r="L58" s="179"/>
      <c r="M58" s="179"/>
      <c r="N58" s="170"/>
      <c r="O58" s="170"/>
      <c r="P58" s="170"/>
      <c r="Q58" s="170"/>
      <c r="R58" s="170"/>
      <c r="S58" s="170"/>
      <c r="T58" s="171"/>
      <c r="U58" s="170"/>
      <c r="V58" s="160"/>
      <c r="W58" s="160"/>
      <c r="X58" s="160"/>
      <c r="Y58" s="160"/>
      <c r="Z58" s="160"/>
      <c r="AA58" s="160"/>
      <c r="AB58" s="160"/>
      <c r="AC58" s="160"/>
      <c r="AD58" s="160"/>
      <c r="AE58" s="160" t="s">
        <v>122</v>
      </c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3" t="str">
        <f t="shared" si="3"/>
        <v>2x LED (rudá)</v>
      </c>
      <c r="BB58" s="160"/>
      <c r="BC58" s="160"/>
      <c r="BD58" s="160"/>
      <c r="BE58" s="160"/>
      <c r="BF58" s="160"/>
      <c r="BG58" s="160"/>
      <c r="BH58" s="160"/>
    </row>
    <row r="59" spans="1:60" outlineLevel="1">
      <c r="A59" s="161"/>
      <c r="B59" s="168"/>
      <c r="C59" s="269" t="s">
        <v>151</v>
      </c>
      <c r="D59" s="270"/>
      <c r="E59" s="271"/>
      <c r="F59" s="272"/>
      <c r="G59" s="273"/>
      <c r="H59" s="179"/>
      <c r="I59" s="179"/>
      <c r="J59" s="179"/>
      <c r="K59" s="179"/>
      <c r="L59" s="179"/>
      <c r="M59" s="179"/>
      <c r="N59" s="170"/>
      <c r="O59" s="170"/>
      <c r="P59" s="170"/>
      <c r="Q59" s="170"/>
      <c r="R59" s="170"/>
      <c r="S59" s="170"/>
      <c r="T59" s="171"/>
      <c r="U59" s="170"/>
      <c r="V59" s="160"/>
      <c r="W59" s="160"/>
      <c r="X59" s="160"/>
      <c r="Y59" s="160"/>
      <c r="Z59" s="160"/>
      <c r="AA59" s="160"/>
      <c r="AB59" s="160"/>
      <c r="AC59" s="160"/>
      <c r="AD59" s="160"/>
      <c r="AE59" s="160" t="s">
        <v>122</v>
      </c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3" t="str">
        <f t="shared" si="3"/>
        <v>1x Ampérmetr / 0 - 300mA AC/DC, analogový MP</v>
      </c>
      <c r="BB59" s="160"/>
      <c r="BC59" s="160"/>
      <c r="BD59" s="160"/>
      <c r="BE59" s="160"/>
      <c r="BF59" s="160"/>
      <c r="BG59" s="160"/>
      <c r="BH59" s="160"/>
    </row>
    <row r="60" spans="1:60" outlineLevel="1">
      <c r="A60" s="161"/>
      <c r="B60" s="168"/>
      <c r="C60" s="269" t="s">
        <v>152</v>
      </c>
      <c r="D60" s="270"/>
      <c r="E60" s="271"/>
      <c r="F60" s="272"/>
      <c r="G60" s="273"/>
      <c r="H60" s="179"/>
      <c r="I60" s="179"/>
      <c r="J60" s="179"/>
      <c r="K60" s="179"/>
      <c r="L60" s="179"/>
      <c r="M60" s="179"/>
      <c r="N60" s="170"/>
      <c r="O60" s="170"/>
      <c r="P60" s="170"/>
      <c r="Q60" s="170"/>
      <c r="R60" s="170"/>
      <c r="S60" s="170"/>
      <c r="T60" s="171"/>
      <c r="U60" s="170"/>
      <c r="V60" s="160"/>
      <c r="W60" s="160"/>
      <c r="X60" s="160"/>
      <c r="Y60" s="160"/>
      <c r="Z60" s="160"/>
      <c r="AA60" s="160"/>
      <c r="AB60" s="160"/>
      <c r="AC60" s="160"/>
      <c r="AD60" s="160"/>
      <c r="AE60" s="160" t="s">
        <v>122</v>
      </c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3" t="str">
        <f t="shared" si="3"/>
        <v>1x Voltmetr / 0 - 30V AC/DC, analogový MP</v>
      </c>
      <c r="BB60" s="160"/>
      <c r="BC60" s="160"/>
      <c r="BD60" s="160"/>
      <c r="BE60" s="160"/>
      <c r="BF60" s="160"/>
      <c r="BG60" s="160"/>
      <c r="BH60" s="160"/>
    </row>
    <row r="61" spans="1:60" outlineLevel="1">
      <c r="A61" s="161"/>
      <c r="B61" s="168"/>
      <c r="C61" s="269" t="s">
        <v>153</v>
      </c>
      <c r="D61" s="270"/>
      <c r="E61" s="271"/>
      <c r="F61" s="272"/>
      <c r="G61" s="273"/>
      <c r="H61" s="179"/>
      <c r="I61" s="179"/>
      <c r="J61" s="179"/>
      <c r="K61" s="179"/>
      <c r="L61" s="179"/>
      <c r="M61" s="179"/>
      <c r="N61" s="170"/>
      <c r="O61" s="170"/>
      <c r="P61" s="170"/>
      <c r="Q61" s="170"/>
      <c r="R61" s="170"/>
      <c r="S61" s="170"/>
      <c r="T61" s="171"/>
      <c r="U61" s="170"/>
      <c r="V61" s="160"/>
      <c r="W61" s="160"/>
      <c r="X61" s="160"/>
      <c r="Y61" s="160"/>
      <c r="Z61" s="160"/>
      <c r="AA61" s="160"/>
      <c r="AB61" s="160"/>
      <c r="AC61" s="160"/>
      <c r="AD61" s="160"/>
      <c r="AE61" s="160" t="s">
        <v>122</v>
      </c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3" t="str">
        <f t="shared" si="3"/>
        <v>1x Ampérmetr / 0 - 2A AC/DC, digitální MP</v>
      </c>
      <c r="BB61" s="160"/>
      <c r="BC61" s="160"/>
      <c r="BD61" s="160"/>
      <c r="BE61" s="160"/>
      <c r="BF61" s="160"/>
      <c r="BG61" s="160"/>
      <c r="BH61" s="160"/>
    </row>
    <row r="62" spans="1:60" outlineLevel="1">
      <c r="A62" s="161"/>
      <c r="B62" s="168"/>
      <c r="C62" s="269" t="s">
        <v>154</v>
      </c>
      <c r="D62" s="270"/>
      <c r="E62" s="271"/>
      <c r="F62" s="272"/>
      <c r="G62" s="273"/>
      <c r="H62" s="179"/>
      <c r="I62" s="179"/>
      <c r="J62" s="179"/>
      <c r="K62" s="179"/>
      <c r="L62" s="179"/>
      <c r="M62" s="179"/>
      <c r="N62" s="170"/>
      <c r="O62" s="170"/>
      <c r="P62" s="170"/>
      <c r="Q62" s="170"/>
      <c r="R62" s="170"/>
      <c r="S62" s="170"/>
      <c r="T62" s="171"/>
      <c r="U62" s="170"/>
      <c r="V62" s="160"/>
      <c r="W62" s="160"/>
      <c r="X62" s="160"/>
      <c r="Y62" s="160"/>
      <c r="Z62" s="160"/>
      <c r="AA62" s="160"/>
      <c r="AB62" s="160"/>
      <c r="AC62" s="160"/>
      <c r="AD62" s="160"/>
      <c r="AE62" s="160" t="s">
        <v>122</v>
      </c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3" t="str">
        <f t="shared" si="3"/>
        <v>1x Voltmetr / 0 - 199V AC/DC, digitální MP</v>
      </c>
      <c r="BB62" s="160"/>
      <c r="BC62" s="160"/>
      <c r="BD62" s="160"/>
      <c r="BE62" s="160"/>
      <c r="BF62" s="160"/>
      <c r="BG62" s="160"/>
      <c r="BH62" s="160"/>
    </row>
    <row r="63" spans="1:60" outlineLevel="1">
      <c r="A63" s="161"/>
      <c r="B63" s="168"/>
      <c r="C63" s="269" t="s">
        <v>155</v>
      </c>
      <c r="D63" s="270"/>
      <c r="E63" s="271"/>
      <c r="F63" s="272"/>
      <c r="G63" s="273"/>
      <c r="H63" s="179"/>
      <c r="I63" s="179"/>
      <c r="J63" s="179"/>
      <c r="K63" s="179"/>
      <c r="L63" s="179"/>
      <c r="M63" s="179"/>
      <c r="N63" s="170"/>
      <c r="O63" s="170"/>
      <c r="P63" s="170"/>
      <c r="Q63" s="170"/>
      <c r="R63" s="170"/>
      <c r="S63" s="170"/>
      <c r="T63" s="171"/>
      <c r="U63" s="170"/>
      <c r="V63" s="160"/>
      <c r="W63" s="160"/>
      <c r="X63" s="160"/>
      <c r="Y63" s="160"/>
      <c r="Z63" s="160"/>
      <c r="AA63" s="160"/>
      <c r="AB63" s="160"/>
      <c r="AC63" s="160"/>
      <c r="AD63" s="160"/>
      <c r="AE63" s="160" t="s">
        <v>122</v>
      </c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3" t="str">
        <f t="shared" si="3"/>
        <v>2x Tranzistor NPN / 80V / 1A</v>
      </c>
      <c r="BB63" s="160"/>
      <c r="BC63" s="160"/>
      <c r="BD63" s="160"/>
      <c r="BE63" s="160"/>
      <c r="BF63" s="160"/>
      <c r="BG63" s="160"/>
      <c r="BH63" s="160"/>
    </row>
    <row r="64" spans="1:60" outlineLevel="1">
      <c r="A64" s="161"/>
      <c r="B64" s="168"/>
      <c r="C64" s="269" t="s">
        <v>156</v>
      </c>
      <c r="D64" s="270"/>
      <c r="E64" s="271"/>
      <c r="F64" s="272"/>
      <c r="G64" s="273"/>
      <c r="H64" s="179"/>
      <c r="I64" s="179"/>
      <c r="J64" s="179"/>
      <c r="K64" s="179"/>
      <c r="L64" s="179"/>
      <c r="M64" s="179"/>
      <c r="N64" s="170"/>
      <c r="O64" s="170"/>
      <c r="P64" s="170"/>
      <c r="Q64" s="170"/>
      <c r="R64" s="170"/>
      <c r="S64" s="170"/>
      <c r="T64" s="171"/>
      <c r="U64" s="170"/>
      <c r="V64" s="160"/>
      <c r="W64" s="160"/>
      <c r="X64" s="160"/>
      <c r="Y64" s="160"/>
      <c r="Z64" s="160"/>
      <c r="AA64" s="160"/>
      <c r="AB64" s="160"/>
      <c r="AC64" s="160"/>
      <c r="AD64" s="160"/>
      <c r="AE64" s="160" t="s">
        <v>122</v>
      </c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3" t="str">
        <f t="shared" si="3"/>
        <v>2x Tranzistor PNP / 80V / 1A</v>
      </c>
      <c r="BB64" s="160"/>
      <c r="BC64" s="160"/>
      <c r="BD64" s="160"/>
      <c r="BE64" s="160"/>
      <c r="BF64" s="160"/>
      <c r="BG64" s="160"/>
      <c r="BH64" s="160"/>
    </row>
    <row r="65" spans="1:60" outlineLevel="1">
      <c r="A65" s="161"/>
      <c r="B65" s="168"/>
      <c r="C65" s="269" t="s">
        <v>157</v>
      </c>
      <c r="D65" s="270"/>
      <c r="E65" s="271"/>
      <c r="F65" s="272"/>
      <c r="G65" s="273"/>
      <c r="H65" s="179"/>
      <c r="I65" s="179"/>
      <c r="J65" s="179"/>
      <c r="K65" s="179"/>
      <c r="L65" s="179"/>
      <c r="M65" s="179"/>
      <c r="N65" s="170"/>
      <c r="O65" s="170"/>
      <c r="P65" s="170"/>
      <c r="Q65" s="170"/>
      <c r="R65" s="170"/>
      <c r="S65" s="170"/>
      <c r="T65" s="171"/>
      <c r="U65" s="170"/>
      <c r="V65" s="160"/>
      <c r="W65" s="160"/>
      <c r="X65" s="160"/>
      <c r="Y65" s="160"/>
      <c r="Z65" s="160"/>
      <c r="AA65" s="160"/>
      <c r="AB65" s="160"/>
      <c r="AC65" s="160"/>
      <c r="AD65" s="160"/>
      <c r="AE65" s="160" t="s">
        <v>122</v>
      </c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3" t="str">
        <f t="shared" si="3"/>
        <v>1x Pojistka 5x20mm s krytkou</v>
      </c>
      <c r="BB65" s="160"/>
      <c r="BC65" s="160"/>
      <c r="BD65" s="160"/>
      <c r="BE65" s="160"/>
      <c r="BF65" s="160"/>
      <c r="BG65" s="160"/>
      <c r="BH65" s="160"/>
    </row>
    <row r="66" spans="1:60" outlineLevel="1">
      <c r="A66" s="161"/>
      <c r="B66" s="168"/>
      <c r="C66" s="269" t="s">
        <v>158</v>
      </c>
      <c r="D66" s="270"/>
      <c r="E66" s="271"/>
      <c r="F66" s="272"/>
      <c r="G66" s="273"/>
      <c r="H66" s="179"/>
      <c r="I66" s="179"/>
      <c r="J66" s="179"/>
      <c r="K66" s="179"/>
      <c r="L66" s="179"/>
      <c r="M66" s="179"/>
      <c r="N66" s="170"/>
      <c r="O66" s="170"/>
      <c r="P66" s="170"/>
      <c r="Q66" s="170"/>
      <c r="R66" s="170"/>
      <c r="S66" s="170"/>
      <c r="T66" s="171"/>
      <c r="U66" s="170"/>
      <c r="V66" s="160"/>
      <c r="W66" s="160"/>
      <c r="X66" s="160"/>
      <c r="Y66" s="160"/>
      <c r="Z66" s="160"/>
      <c r="AA66" s="160"/>
      <c r="AB66" s="160"/>
      <c r="AC66" s="160"/>
      <c r="AD66" s="160"/>
      <c r="AE66" s="160" t="s">
        <v>122</v>
      </c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3" t="str">
        <f t="shared" si="3"/>
        <v>2x Potenciometr 10k/N</v>
      </c>
      <c r="BB66" s="160"/>
      <c r="BC66" s="160"/>
      <c r="BD66" s="160"/>
      <c r="BE66" s="160"/>
      <c r="BF66" s="160"/>
      <c r="BG66" s="160"/>
      <c r="BH66" s="160"/>
    </row>
    <row r="67" spans="1:60" outlineLevel="1">
      <c r="A67" s="161"/>
      <c r="B67" s="168"/>
      <c r="C67" s="269" t="s">
        <v>159</v>
      </c>
      <c r="D67" s="270"/>
      <c r="E67" s="271"/>
      <c r="F67" s="272"/>
      <c r="G67" s="273"/>
      <c r="H67" s="179"/>
      <c r="I67" s="179"/>
      <c r="J67" s="179"/>
      <c r="K67" s="179"/>
      <c r="L67" s="179"/>
      <c r="M67" s="179"/>
      <c r="N67" s="170"/>
      <c r="O67" s="170"/>
      <c r="P67" s="170"/>
      <c r="Q67" s="170"/>
      <c r="R67" s="170"/>
      <c r="S67" s="170"/>
      <c r="T67" s="171"/>
      <c r="U67" s="170"/>
      <c r="V67" s="160"/>
      <c r="W67" s="160"/>
      <c r="X67" s="160"/>
      <c r="Y67" s="160"/>
      <c r="Z67" s="160"/>
      <c r="AA67" s="160"/>
      <c r="AB67" s="160"/>
      <c r="AC67" s="160"/>
      <c r="AD67" s="160"/>
      <c r="AE67" s="160" t="s">
        <v>122</v>
      </c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3" t="str">
        <f t="shared" si="3"/>
        <v>2x Přepínač jednoduchý</v>
      </c>
      <c r="BB67" s="160"/>
      <c r="BC67" s="160"/>
      <c r="BD67" s="160"/>
      <c r="BE67" s="160"/>
      <c r="BF67" s="160"/>
      <c r="BG67" s="160"/>
      <c r="BH67" s="160"/>
    </row>
    <row r="68" spans="1:60" outlineLevel="1">
      <c r="A68" s="161"/>
      <c r="B68" s="168"/>
      <c r="C68" s="269" t="s">
        <v>160</v>
      </c>
      <c r="D68" s="270"/>
      <c r="E68" s="271"/>
      <c r="F68" s="272"/>
      <c r="G68" s="273"/>
      <c r="H68" s="179"/>
      <c r="I68" s="179"/>
      <c r="J68" s="179"/>
      <c r="K68" s="179"/>
      <c r="L68" s="179"/>
      <c r="M68" s="179"/>
      <c r="N68" s="170"/>
      <c r="O68" s="170"/>
      <c r="P68" s="170"/>
      <c r="Q68" s="170"/>
      <c r="R68" s="170"/>
      <c r="S68" s="170"/>
      <c r="T68" s="171"/>
      <c r="U68" s="170"/>
      <c r="V68" s="160"/>
      <c r="W68" s="160"/>
      <c r="X68" s="160"/>
      <c r="Y68" s="160"/>
      <c r="Z68" s="160"/>
      <c r="AA68" s="160"/>
      <c r="AB68" s="160"/>
      <c r="AC68" s="160"/>
      <c r="AD68" s="160"/>
      <c r="AE68" s="160" t="s">
        <v>122</v>
      </c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3" t="str">
        <f t="shared" si="3"/>
        <v>2x Rezistor R100R / 2W</v>
      </c>
      <c r="BB68" s="160"/>
      <c r="BC68" s="160"/>
      <c r="BD68" s="160"/>
      <c r="BE68" s="160"/>
      <c r="BF68" s="160"/>
      <c r="BG68" s="160"/>
      <c r="BH68" s="160"/>
    </row>
    <row r="69" spans="1:60" outlineLevel="1">
      <c r="A69" s="161"/>
      <c r="B69" s="168"/>
      <c r="C69" s="269" t="s">
        <v>161</v>
      </c>
      <c r="D69" s="270"/>
      <c r="E69" s="271"/>
      <c r="F69" s="272"/>
      <c r="G69" s="273"/>
      <c r="H69" s="179"/>
      <c r="I69" s="179"/>
      <c r="J69" s="179"/>
      <c r="K69" s="179"/>
      <c r="L69" s="179"/>
      <c r="M69" s="179"/>
      <c r="N69" s="170"/>
      <c r="O69" s="170"/>
      <c r="P69" s="170"/>
      <c r="Q69" s="170"/>
      <c r="R69" s="170"/>
      <c r="S69" s="170"/>
      <c r="T69" s="171"/>
      <c r="U69" s="170"/>
      <c r="V69" s="160"/>
      <c r="W69" s="160"/>
      <c r="X69" s="160"/>
      <c r="Y69" s="160"/>
      <c r="Z69" s="160"/>
      <c r="AA69" s="160"/>
      <c r="AB69" s="160"/>
      <c r="AC69" s="160"/>
      <c r="AD69" s="160"/>
      <c r="AE69" s="160" t="s">
        <v>122</v>
      </c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3" t="str">
        <f t="shared" si="3"/>
        <v>2x Rezistor R1K0 / 2W</v>
      </c>
      <c r="BB69" s="160"/>
      <c r="BC69" s="160"/>
      <c r="BD69" s="160"/>
      <c r="BE69" s="160"/>
      <c r="BF69" s="160"/>
      <c r="BG69" s="160"/>
      <c r="BH69" s="160"/>
    </row>
    <row r="70" spans="1:60" outlineLevel="1">
      <c r="A70" s="161"/>
      <c r="B70" s="168"/>
      <c r="C70" s="269" t="s">
        <v>162</v>
      </c>
      <c r="D70" s="270"/>
      <c r="E70" s="271"/>
      <c r="F70" s="272"/>
      <c r="G70" s="273"/>
      <c r="H70" s="179"/>
      <c r="I70" s="179"/>
      <c r="J70" s="179"/>
      <c r="K70" s="179"/>
      <c r="L70" s="179"/>
      <c r="M70" s="179"/>
      <c r="N70" s="170"/>
      <c r="O70" s="170"/>
      <c r="P70" s="170"/>
      <c r="Q70" s="170"/>
      <c r="R70" s="170"/>
      <c r="S70" s="170"/>
      <c r="T70" s="171"/>
      <c r="U70" s="170"/>
      <c r="V70" s="160"/>
      <c r="W70" s="160"/>
      <c r="X70" s="160"/>
      <c r="Y70" s="160"/>
      <c r="Z70" s="160"/>
      <c r="AA70" s="160"/>
      <c r="AB70" s="160"/>
      <c r="AC70" s="160"/>
      <c r="AD70" s="160"/>
      <c r="AE70" s="160" t="s">
        <v>122</v>
      </c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3" t="str">
        <f t="shared" si="3"/>
        <v>2x Rezistor R470R / 2W</v>
      </c>
      <c r="BB70" s="160"/>
      <c r="BC70" s="160"/>
      <c r="BD70" s="160"/>
      <c r="BE70" s="160"/>
      <c r="BF70" s="160"/>
      <c r="BG70" s="160"/>
      <c r="BH70" s="160"/>
    </row>
    <row r="71" spans="1:60" outlineLevel="1">
      <c r="A71" s="161"/>
      <c r="B71" s="168"/>
      <c r="C71" s="269" t="s">
        <v>163</v>
      </c>
      <c r="D71" s="270"/>
      <c r="E71" s="271"/>
      <c r="F71" s="272"/>
      <c r="G71" s="273"/>
      <c r="H71" s="179"/>
      <c r="I71" s="179"/>
      <c r="J71" s="179"/>
      <c r="K71" s="179"/>
      <c r="L71" s="179"/>
      <c r="M71" s="179"/>
      <c r="N71" s="170"/>
      <c r="O71" s="170"/>
      <c r="P71" s="170"/>
      <c r="Q71" s="170"/>
      <c r="R71" s="170"/>
      <c r="S71" s="170"/>
      <c r="T71" s="171"/>
      <c r="U71" s="170"/>
      <c r="V71" s="160"/>
      <c r="W71" s="160"/>
      <c r="X71" s="160"/>
      <c r="Y71" s="160"/>
      <c r="Z71" s="160"/>
      <c r="AA71" s="160"/>
      <c r="AB71" s="160"/>
      <c r="AC71" s="160"/>
      <c r="AD71" s="160"/>
      <c r="AE71" s="160" t="s">
        <v>122</v>
      </c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3" t="str">
        <f t="shared" si="3"/>
        <v>1x Relé 12 - 24V AC/DC</v>
      </c>
      <c r="BB71" s="160"/>
      <c r="BC71" s="160"/>
      <c r="BD71" s="160"/>
      <c r="BE71" s="160"/>
      <c r="BF71" s="160"/>
      <c r="BG71" s="160"/>
      <c r="BH71" s="160"/>
    </row>
    <row r="72" spans="1:60" outlineLevel="1">
      <c r="A72" s="161"/>
      <c r="B72" s="168"/>
      <c r="C72" s="269" t="s">
        <v>164</v>
      </c>
      <c r="D72" s="270"/>
      <c r="E72" s="271"/>
      <c r="F72" s="272"/>
      <c r="G72" s="273"/>
      <c r="H72" s="179"/>
      <c r="I72" s="179"/>
      <c r="J72" s="179"/>
      <c r="K72" s="179"/>
      <c r="L72" s="179"/>
      <c r="M72" s="179"/>
      <c r="N72" s="170"/>
      <c r="O72" s="170"/>
      <c r="P72" s="170"/>
      <c r="Q72" s="170"/>
      <c r="R72" s="170"/>
      <c r="S72" s="170"/>
      <c r="T72" s="171"/>
      <c r="U72" s="170"/>
      <c r="V72" s="160"/>
      <c r="W72" s="160"/>
      <c r="X72" s="160"/>
      <c r="Y72" s="160"/>
      <c r="Z72" s="160"/>
      <c r="AA72" s="160"/>
      <c r="AB72" s="160"/>
      <c r="AC72" s="160"/>
      <c r="AD72" s="160"/>
      <c r="AE72" s="160" t="s">
        <v>122</v>
      </c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3" t="str">
        <f t="shared" si="3"/>
        <v>2x Tlačítko</v>
      </c>
      <c r="BB72" s="160"/>
      <c r="BC72" s="160"/>
      <c r="BD72" s="160"/>
      <c r="BE72" s="160"/>
      <c r="BF72" s="160"/>
      <c r="BG72" s="160"/>
      <c r="BH72" s="160"/>
    </row>
    <row r="73" spans="1:60" outlineLevel="1">
      <c r="A73" s="161"/>
      <c r="B73" s="168"/>
      <c r="C73" s="269" t="s">
        <v>165</v>
      </c>
      <c r="D73" s="270"/>
      <c r="E73" s="271"/>
      <c r="F73" s="272"/>
      <c r="G73" s="273"/>
      <c r="H73" s="179"/>
      <c r="I73" s="179"/>
      <c r="J73" s="179"/>
      <c r="K73" s="179"/>
      <c r="L73" s="179"/>
      <c r="M73" s="179"/>
      <c r="N73" s="170"/>
      <c r="O73" s="170"/>
      <c r="P73" s="170"/>
      <c r="Q73" s="170"/>
      <c r="R73" s="170"/>
      <c r="S73" s="170"/>
      <c r="T73" s="171"/>
      <c r="U73" s="170"/>
      <c r="V73" s="160"/>
      <c r="W73" s="160"/>
      <c r="X73" s="160"/>
      <c r="Y73" s="160"/>
      <c r="Z73" s="160"/>
      <c r="AA73" s="160"/>
      <c r="AB73" s="160"/>
      <c r="AC73" s="160"/>
      <c r="AD73" s="160"/>
      <c r="AE73" s="160" t="s">
        <v>122</v>
      </c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3" t="str">
        <f t="shared" si="3"/>
        <v>1x Termistor NTC 10k/25°C</v>
      </c>
      <c r="BB73" s="160"/>
      <c r="BC73" s="160"/>
      <c r="BD73" s="160"/>
      <c r="BE73" s="160"/>
      <c r="BF73" s="160"/>
      <c r="BG73" s="160"/>
      <c r="BH73" s="160"/>
    </row>
    <row r="74" spans="1:60" outlineLevel="1">
      <c r="A74" s="161"/>
      <c r="B74" s="168"/>
      <c r="C74" s="269" t="s">
        <v>166</v>
      </c>
      <c r="D74" s="270"/>
      <c r="E74" s="271"/>
      <c r="F74" s="272"/>
      <c r="G74" s="273"/>
      <c r="H74" s="179"/>
      <c r="I74" s="179"/>
      <c r="J74" s="179"/>
      <c r="K74" s="179"/>
      <c r="L74" s="179"/>
      <c r="M74" s="179"/>
      <c r="N74" s="170"/>
      <c r="O74" s="170"/>
      <c r="P74" s="170"/>
      <c r="Q74" s="170"/>
      <c r="R74" s="170"/>
      <c r="S74" s="170"/>
      <c r="T74" s="171"/>
      <c r="U74" s="170"/>
      <c r="V74" s="160"/>
      <c r="W74" s="160"/>
      <c r="X74" s="160"/>
      <c r="Y74" s="160"/>
      <c r="Z74" s="160"/>
      <c r="AA74" s="160"/>
      <c r="AB74" s="160"/>
      <c r="AC74" s="160"/>
      <c r="AD74" s="160"/>
      <c r="AE74" s="160" t="s">
        <v>122</v>
      </c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3" t="str">
        <f t="shared" si="3"/>
        <v>1x Usměrňovač můstkový 1A</v>
      </c>
      <c r="BB74" s="160"/>
      <c r="BC74" s="160"/>
      <c r="BD74" s="160"/>
      <c r="BE74" s="160"/>
      <c r="BF74" s="160"/>
      <c r="BG74" s="160"/>
      <c r="BH74" s="160"/>
    </row>
    <row r="75" spans="1:60" outlineLevel="1">
      <c r="A75" s="161"/>
      <c r="B75" s="168"/>
      <c r="C75" s="269" t="s">
        <v>167</v>
      </c>
      <c r="D75" s="270"/>
      <c r="E75" s="271"/>
      <c r="F75" s="272"/>
      <c r="G75" s="273"/>
      <c r="H75" s="179"/>
      <c r="I75" s="179"/>
      <c r="J75" s="179"/>
      <c r="K75" s="179"/>
      <c r="L75" s="179"/>
      <c r="M75" s="179"/>
      <c r="N75" s="170"/>
      <c r="O75" s="170"/>
      <c r="P75" s="170"/>
      <c r="Q75" s="170"/>
      <c r="R75" s="170"/>
      <c r="S75" s="170"/>
      <c r="T75" s="171"/>
      <c r="U75" s="170"/>
      <c r="V75" s="160"/>
      <c r="W75" s="160"/>
      <c r="X75" s="160"/>
      <c r="Y75" s="160"/>
      <c r="Z75" s="160"/>
      <c r="AA75" s="160"/>
      <c r="AB75" s="160"/>
      <c r="AC75" s="160"/>
      <c r="AD75" s="160"/>
      <c r="AE75" s="160" t="s">
        <v>122</v>
      </c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3" t="str">
        <f t="shared" si="3"/>
        <v>2x Vypínač páčkový</v>
      </c>
      <c r="BB75" s="160"/>
      <c r="BC75" s="160"/>
      <c r="BD75" s="160"/>
      <c r="BE75" s="160"/>
      <c r="BF75" s="160"/>
      <c r="BG75" s="160"/>
      <c r="BH75" s="160"/>
    </row>
    <row r="76" spans="1:60" outlineLevel="1">
      <c r="A76" s="161"/>
      <c r="B76" s="168"/>
      <c r="C76" s="269" t="s">
        <v>168</v>
      </c>
      <c r="D76" s="270"/>
      <c r="E76" s="271"/>
      <c r="F76" s="272"/>
      <c r="G76" s="273"/>
      <c r="H76" s="179"/>
      <c r="I76" s="179"/>
      <c r="J76" s="179"/>
      <c r="K76" s="179"/>
      <c r="L76" s="179"/>
      <c r="M76" s="179"/>
      <c r="N76" s="170"/>
      <c r="O76" s="170"/>
      <c r="P76" s="170"/>
      <c r="Q76" s="170"/>
      <c r="R76" s="170"/>
      <c r="S76" s="170"/>
      <c r="T76" s="171"/>
      <c r="U76" s="170"/>
      <c r="V76" s="160"/>
      <c r="W76" s="160"/>
      <c r="X76" s="160"/>
      <c r="Y76" s="160"/>
      <c r="Z76" s="160"/>
      <c r="AA76" s="160"/>
      <c r="AB76" s="160"/>
      <c r="AC76" s="160"/>
      <c r="AD76" s="160"/>
      <c r="AE76" s="160" t="s">
        <v>122</v>
      </c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3" t="str">
        <f t="shared" si="3"/>
        <v>4x Žárovka / objímka E10</v>
      </c>
      <c r="BB76" s="160"/>
      <c r="BC76" s="160"/>
      <c r="BD76" s="160"/>
      <c r="BE76" s="160"/>
      <c r="BF76" s="160"/>
      <c r="BG76" s="160"/>
      <c r="BH76" s="160"/>
    </row>
    <row r="77" spans="1:60" outlineLevel="1">
      <c r="A77" s="161"/>
      <c r="B77" s="168"/>
      <c r="C77" s="199" t="s">
        <v>131</v>
      </c>
      <c r="D77" s="172"/>
      <c r="E77" s="176"/>
      <c r="F77" s="180"/>
      <c r="G77" s="180"/>
      <c r="H77" s="179"/>
      <c r="I77" s="179"/>
      <c r="J77" s="179"/>
      <c r="K77" s="179"/>
      <c r="L77" s="179"/>
      <c r="M77" s="179"/>
      <c r="N77" s="170"/>
      <c r="O77" s="170"/>
      <c r="P77" s="170"/>
      <c r="Q77" s="170"/>
      <c r="R77" s="170"/>
      <c r="S77" s="170"/>
      <c r="T77" s="171"/>
      <c r="U77" s="170"/>
      <c r="V77" s="160"/>
      <c r="W77" s="160"/>
      <c r="X77" s="160"/>
      <c r="Y77" s="160"/>
      <c r="Z77" s="160"/>
      <c r="AA77" s="160"/>
      <c r="AB77" s="160"/>
      <c r="AC77" s="160"/>
      <c r="AD77" s="160"/>
      <c r="AE77" s="160" t="s">
        <v>122</v>
      </c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</row>
    <row r="78" spans="1:60" outlineLevel="1">
      <c r="A78" s="161"/>
      <c r="B78" s="168"/>
      <c r="C78" s="269" t="s">
        <v>169</v>
      </c>
      <c r="D78" s="270"/>
      <c r="E78" s="271"/>
      <c r="F78" s="272"/>
      <c r="G78" s="273"/>
      <c r="H78" s="179"/>
      <c r="I78" s="179"/>
      <c r="J78" s="179"/>
      <c r="K78" s="179"/>
      <c r="L78" s="179"/>
      <c r="M78" s="179"/>
      <c r="N78" s="170"/>
      <c r="O78" s="170"/>
      <c r="P78" s="170"/>
      <c r="Q78" s="170"/>
      <c r="R78" s="170"/>
      <c r="S78" s="170"/>
      <c r="T78" s="171"/>
      <c r="U78" s="170"/>
      <c r="V78" s="160"/>
      <c r="W78" s="160"/>
      <c r="X78" s="160"/>
      <c r="Y78" s="160"/>
      <c r="Z78" s="160"/>
      <c r="AA78" s="160"/>
      <c r="AB78" s="160"/>
      <c r="AC78" s="160"/>
      <c r="AD78" s="160"/>
      <c r="AE78" s="160" t="s">
        <v>122</v>
      </c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3" t="str">
        <f>C78</f>
        <v>Součástí dodávky je 10 ks měřících/propojovacích kabelů v délce 0,5 m a 10 ks v délce 1m.</v>
      </c>
      <c r="BB78" s="160"/>
      <c r="BC78" s="160"/>
      <c r="BD78" s="160"/>
      <c r="BE78" s="160"/>
      <c r="BF78" s="160"/>
      <c r="BG78" s="160"/>
      <c r="BH78" s="160"/>
    </row>
    <row r="79" spans="1:60" ht="20.399999999999999" outlineLevel="1">
      <c r="A79" s="161">
        <v>4</v>
      </c>
      <c r="B79" s="168" t="s">
        <v>170</v>
      </c>
      <c r="C79" s="198" t="s">
        <v>171</v>
      </c>
      <c r="D79" s="170" t="s">
        <v>119</v>
      </c>
      <c r="E79" s="175">
        <v>1</v>
      </c>
      <c r="F79" s="178"/>
      <c r="G79" s="179">
        <f>ROUND(E79*F79,2)</f>
        <v>0</v>
      </c>
      <c r="H79" s="178"/>
      <c r="I79" s="179">
        <f>ROUND(E79*H79,2)</f>
        <v>0</v>
      </c>
      <c r="J79" s="178"/>
      <c r="K79" s="179">
        <f>ROUND(E79*J79,2)</f>
        <v>0</v>
      </c>
      <c r="L79" s="179">
        <v>21</v>
      </c>
      <c r="M79" s="179">
        <f>G79*(1+L79/100)</f>
        <v>0</v>
      </c>
      <c r="N79" s="170">
        <v>0</v>
      </c>
      <c r="O79" s="170">
        <f>ROUND(E79*N79,5)</f>
        <v>0</v>
      </c>
      <c r="P79" s="170">
        <v>0</v>
      </c>
      <c r="Q79" s="170">
        <f>ROUND(E79*P79,5)</f>
        <v>0</v>
      </c>
      <c r="R79" s="170"/>
      <c r="S79" s="170"/>
      <c r="T79" s="171">
        <v>0</v>
      </c>
      <c r="U79" s="170">
        <f>ROUND(E79*T79,2)</f>
        <v>0</v>
      </c>
      <c r="V79" s="160"/>
      <c r="W79" s="160"/>
      <c r="X79" s="160"/>
      <c r="Y79" s="160"/>
      <c r="Z79" s="160"/>
      <c r="AA79" s="160"/>
      <c r="AB79" s="160"/>
      <c r="AC79" s="160"/>
      <c r="AD79" s="160"/>
      <c r="AE79" s="160" t="s">
        <v>120</v>
      </c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</row>
    <row r="80" spans="1:60" outlineLevel="1">
      <c r="A80" s="161"/>
      <c r="B80" s="168"/>
      <c r="C80" s="269" t="s">
        <v>172</v>
      </c>
      <c r="D80" s="270"/>
      <c r="E80" s="271"/>
      <c r="F80" s="272"/>
      <c r="G80" s="273"/>
      <c r="H80" s="179"/>
      <c r="I80" s="179"/>
      <c r="J80" s="179"/>
      <c r="K80" s="179"/>
      <c r="L80" s="179"/>
      <c r="M80" s="179"/>
      <c r="N80" s="170"/>
      <c r="O80" s="170"/>
      <c r="P80" s="170"/>
      <c r="Q80" s="170"/>
      <c r="R80" s="170"/>
      <c r="S80" s="170"/>
      <c r="T80" s="171"/>
      <c r="U80" s="170"/>
      <c r="V80" s="160"/>
      <c r="W80" s="160"/>
      <c r="X80" s="160"/>
      <c r="Y80" s="160"/>
      <c r="Z80" s="160"/>
      <c r="AA80" s="160"/>
      <c r="AB80" s="160"/>
      <c r="AC80" s="160"/>
      <c r="AD80" s="160"/>
      <c r="AE80" s="160" t="s">
        <v>122</v>
      </c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3" t="str">
        <f>C80</f>
        <v>1x Zdroj stabilizovaný 12 V/100mA, pevný</v>
      </c>
      <c r="BB80" s="160"/>
      <c r="BC80" s="160"/>
      <c r="BD80" s="160"/>
      <c r="BE80" s="160"/>
      <c r="BF80" s="160"/>
      <c r="BG80" s="160"/>
      <c r="BH80" s="160"/>
    </row>
    <row r="81" spans="1:60" outlineLevel="1">
      <c r="A81" s="161"/>
      <c r="B81" s="168"/>
      <c r="C81" s="269" t="s">
        <v>173</v>
      </c>
      <c r="D81" s="270"/>
      <c r="E81" s="271"/>
      <c r="F81" s="272"/>
      <c r="G81" s="273"/>
      <c r="H81" s="179"/>
      <c r="I81" s="179"/>
      <c r="J81" s="179"/>
      <c r="K81" s="179"/>
      <c r="L81" s="179"/>
      <c r="M81" s="179"/>
      <c r="N81" s="170"/>
      <c r="O81" s="170"/>
      <c r="P81" s="170"/>
      <c r="Q81" s="170"/>
      <c r="R81" s="170"/>
      <c r="S81" s="170"/>
      <c r="T81" s="171"/>
      <c r="U81" s="170"/>
      <c r="V81" s="160"/>
      <c r="W81" s="160"/>
      <c r="X81" s="160"/>
      <c r="Y81" s="160"/>
      <c r="Z81" s="160"/>
      <c r="AA81" s="160"/>
      <c r="AB81" s="160"/>
      <c r="AC81" s="160"/>
      <c r="AD81" s="160"/>
      <c r="AE81" s="160" t="s">
        <v>122</v>
      </c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3" t="str">
        <f>C81</f>
        <v>1x Zdroj stabilizovaný 0,6-15V/3-0,1A, zdroj s proudovým omezením</v>
      </c>
      <c r="BB81" s="160"/>
      <c r="BC81" s="160"/>
      <c r="BD81" s="160"/>
      <c r="BE81" s="160"/>
      <c r="BF81" s="160"/>
      <c r="BG81" s="160"/>
      <c r="BH81" s="160"/>
    </row>
    <row r="82" spans="1:60" outlineLevel="1">
      <c r="A82" s="161"/>
      <c r="B82" s="168"/>
      <c r="C82" s="269" t="s">
        <v>174</v>
      </c>
      <c r="D82" s="270"/>
      <c r="E82" s="271"/>
      <c r="F82" s="272"/>
      <c r="G82" s="273"/>
      <c r="H82" s="179"/>
      <c r="I82" s="179"/>
      <c r="J82" s="179"/>
      <c r="K82" s="179"/>
      <c r="L82" s="179"/>
      <c r="M82" s="179"/>
      <c r="N82" s="170"/>
      <c r="O82" s="170"/>
      <c r="P82" s="170"/>
      <c r="Q82" s="170"/>
      <c r="R82" s="170"/>
      <c r="S82" s="170"/>
      <c r="T82" s="171"/>
      <c r="U82" s="170"/>
      <c r="V82" s="160"/>
      <c r="W82" s="160"/>
      <c r="X82" s="160"/>
      <c r="Y82" s="160"/>
      <c r="Z82" s="160"/>
      <c r="AA82" s="160"/>
      <c r="AB82" s="160"/>
      <c r="AC82" s="160"/>
      <c r="AD82" s="160"/>
      <c r="AE82" s="160" t="s">
        <v>122</v>
      </c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3" t="str">
        <f>C82</f>
        <v>1x Zdroj stabilizovaný 3-24V/100mA</v>
      </c>
      <c r="BB82" s="160"/>
      <c r="BC82" s="160"/>
      <c r="BD82" s="160"/>
      <c r="BE82" s="160"/>
      <c r="BF82" s="160"/>
      <c r="BG82" s="160"/>
      <c r="BH82" s="160"/>
    </row>
    <row r="83" spans="1:60" ht="20.399999999999999" outlineLevel="1">
      <c r="A83" s="161">
        <v>5</v>
      </c>
      <c r="B83" s="168" t="s">
        <v>175</v>
      </c>
      <c r="C83" s="198" t="s">
        <v>176</v>
      </c>
      <c r="D83" s="170" t="s">
        <v>119</v>
      </c>
      <c r="E83" s="175">
        <v>1</v>
      </c>
      <c r="F83" s="178"/>
      <c r="G83" s="179">
        <f>ROUND(E83*F83,2)</f>
        <v>0</v>
      </c>
      <c r="H83" s="178"/>
      <c r="I83" s="179">
        <f>ROUND(E83*H83,2)</f>
        <v>0</v>
      </c>
      <c r="J83" s="178"/>
      <c r="K83" s="179">
        <f>ROUND(E83*J83,2)</f>
        <v>0</v>
      </c>
      <c r="L83" s="179">
        <v>21</v>
      </c>
      <c r="M83" s="179">
        <f>G83*(1+L83/100)</f>
        <v>0</v>
      </c>
      <c r="N83" s="170">
        <v>0</v>
      </c>
      <c r="O83" s="170">
        <f>ROUND(E83*N83,5)</f>
        <v>0</v>
      </c>
      <c r="P83" s="170">
        <v>0</v>
      </c>
      <c r="Q83" s="170">
        <f>ROUND(E83*P83,5)</f>
        <v>0</v>
      </c>
      <c r="R83" s="170"/>
      <c r="S83" s="170"/>
      <c r="T83" s="171">
        <v>0</v>
      </c>
      <c r="U83" s="170">
        <f>ROUND(E83*T83,2)</f>
        <v>0</v>
      </c>
      <c r="V83" s="160"/>
      <c r="W83" s="160"/>
      <c r="X83" s="160"/>
      <c r="Y83" s="160"/>
      <c r="Z83" s="160"/>
      <c r="AA83" s="160"/>
      <c r="AB83" s="160"/>
      <c r="AC83" s="160"/>
      <c r="AD83" s="160"/>
      <c r="AE83" s="160" t="s">
        <v>120</v>
      </c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</row>
    <row r="84" spans="1:60" outlineLevel="1">
      <c r="A84" s="161"/>
      <c r="B84" s="168"/>
      <c r="C84" s="269" t="s">
        <v>177</v>
      </c>
      <c r="D84" s="270"/>
      <c r="E84" s="271"/>
      <c r="F84" s="272"/>
      <c r="G84" s="273"/>
      <c r="H84" s="179"/>
      <c r="I84" s="179"/>
      <c r="J84" s="179"/>
      <c r="K84" s="179"/>
      <c r="L84" s="179"/>
      <c r="M84" s="179"/>
      <c r="N84" s="170"/>
      <c r="O84" s="170"/>
      <c r="P84" s="170"/>
      <c r="Q84" s="170"/>
      <c r="R84" s="170"/>
      <c r="S84" s="170"/>
      <c r="T84" s="171"/>
      <c r="U84" s="170"/>
      <c r="V84" s="160"/>
      <c r="W84" s="160"/>
      <c r="X84" s="160"/>
      <c r="Y84" s="160"/>
      <c r="Z84" s="160"/>
      <c r="AA84" s="160"/>
      <c r="AB84" s="160"/>
      <c r="AC84" s="160"/>
      <c r="AD84" s="160"/>
      <c r="AE84" s="160" t="s">
        <v>122</v>
      </c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3" t="str">
        <f>C84</f>
        <v>Skříňka z LDT tl. 18mm. uzamykatelná na "1" klíč</v>
      </c>
      <c r="BB84" s="160"/>
      <c r="BC84" s="160"/>
      <c r="BD84" s="160"/>
      <c r="BE84" s="160"/>
      <c r="BF84" s="160"/>
      <c r="BG84" s="160"/>
      <c r="BH84" s="160"/>
    </row>
    <row r="85" spans="1:60" outlineLevel="1">
      <c r="A85" s="161"/>
      <c r="B85" s="168"/>
      <c r="C85" s="269" t="s">
        <v>178</v>
      </c>
      <c r="D85" s="270"/>
      <c r="E85" s="271"/>
      <c r="F85" s="272"/>
      <c r="G85" s="273"/>
      <c r="H85" s="179"/>
      <c r="I85" s="179"/>
      <c r="J85" s="179"/>
      <c r="K85" s="179"/>
      <c r="L85" s="179"/>
      <c r="M85" s="179"/>
      <c r="N85" s="170"/>
      <c r="O85" s="170"/>
      <c r="P85" s="170"/>
      <c r="Q85" s="170"/>
      <c r="R85" s="170"/>
      <c r="S85" s="170"/>
      <c r="T85" s="171"/>
      <c r="U85" s="170"/>
      <c r="V85" s="160"/>
      <c r="W85" s="160"/>
      <c r="X85" s="160"/>
      <c r="Y85" s="160"/>
      <c r="Z85" s="160"/>
      <c r="AA85" s="160"/>
      <c r="AB85" s="160"/>
      <c r="AC85" s="160"/>
      <c r="AD85" s="160"/>
      <c r="AE85" s="160" t="s">
        <v>122</v>
      </c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3" t="str">
        <f>C85</f>
        <v>ABS 2mm na dvířka, korpus 0,5mm</v>
      </c>
      <c r="BB85" s="160"/>
      <c r="BC85" s="160"/>
      <c r="BD85" s="160"/>
      <c r="BE85" s="160"/>
      <c r="BF85" s="160"/>
      <c r="BG85" s="160"/>
      <c r="BH85" s="160"/>
    </row>
    <row r="86" spans="1:60" outlineLevel="1">
      <c r="A86" s="161"/>
      <c r="B86" s="168"/>
      <c r="C86" s="269" t="s">
        <v>179</v>
      </c>
      <c r="D86" s="270"/>
      <c r="E86" s="271"/>
      <c r="F86" s="272"/>
      <c r="G86" s="273"/>
      <c r="H86" s="179"/>
      <c r="I86" s="179"/>
      <c r="J86" s="179"/>
      <c r="K86" s="179"/>
      <c r="L86" s="179"/>
      <c r="M86" s="179"/>
      <c r="N86" s="170"/>
      <c r="O86" s="170"/>
      <c r="P86" s="170"/>
      <c r="Q86" s="170"/>
      <c r="R86" s="170"/>
      <c r="S86" s="170"/>
      <c r="T86" s="171"/>
      <c r="U86" s="170"/>
      <c r="V86" s="160"/>
      <c r="W86" s="160"/>
      <c r="X86" s="160"/>
      <c r="Y86" s="160"/>
      <c r="Z86" s="160"/>
      <c r="AA86" s="160"/>
      <c r="AB86" s="160"/>
      <c r="AC86" s="160"/>
      <c r="AD86" s="160"/>
      <c r="AE86" s="160" t="s">
        <v>122</v>
      </c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3" t="str">
        <f>C86</f>
        <v>V zásuvce bude umístěn rozvaděč, kvalitní výsuv.</v>
      </c>
      <c r="BB86" s="160"/>
      <c r="BC86" s="160"/>
      <c r="BD86" s="160"/>
      <c r="BE86" s="160"/>
      <c r="BF86" s="160"/>
      <c r="BG86" s="160"/>
      <c r="BH86" s="160"/>
    </row>
    <row r="87" spans="1:60" outlineLevel="1">
      <c r="A87" s="161"/>
      <c r="B87" s="168"/>
      <c r="C87" s="269" t="s">
        <v>180</v>
      </c>
      <c r="D87" s="270"/>
      <c r="E87" s="271"/>
      <c r="F87" s="272"/>
      <c r="G87" s="273"/>
      <c r="H87" s="179"/>
      <c r="I87" s="179"/>
      <c r="J87" s="179"/>
      <c r="K87" s="179"/>
      <c r="L87" s="179"/>
      <c r="M87" s="179"/>
      <c r="N87" s="170"/>
      <c r="O87" s="170"/>
      <c r="P87" s="170"/>
      <c r="Q87" s="170"/>
      <c r="R87" s="170"/>
      <c r="S87" s="170"/>
      <c r="T87" s="171"/>
      <c r="U87" s="170"/>
      <c r="V87" s="160"/>
      <c r="W87" s="160"/>
      <c r="X87" s="160"/>
      <c r="Y87" s="160"/>
      <c r="Z87" s="160"/>
      <c r="AA87" s="160"/>
      <c r="AB87" s="160"/>
      <c r="AC87" s="160"/>
      <c r="AD87" s="160"/>
      <c r="AE87" s="160" t="s">
        <v>122</v>
      </c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3" t="str">
        <f>C87</f>
        <v>Položka vč. dopravy a montáže</v>
      </c>
      <c r="BB87" s="160"/>
      <c r="BC87" s="160"/>
      <c r="BD87" s="160"/>
      <c r="BE87" s="160"/>
      <c r="BF87" s="160"/>
      <c r="BG87" s="160"/>
      <c r="BH87" s="160"/>
    </row>
    <row r="88" spans="1:60" outlineLevel="1">
      <c r="A88" s="161">
        <v>6</v>
      </c>
      <c r="B88" s="168" t="s">
        <v>181</v>
      </c>
      <c r="C88" s="198" t="s">
        <v>182</v>
      </c>
      <c r="D88" s="170" t="s">
        <v>119</v>
      </c>
      <c r="E88" s="175">
        <v>1</v>
      </c>
      <c r="F88" s="178"/>
      <c r="G88" s="179">
        <f>ROUND(E88*F88,2)</f>
        <v>0</v>
      </c>
      <c r="H88" s="178"/>
      <c r="I88" s="179">
        <f>ROUND(E88*H88,2)</f>
        <v>0</v>
      </c>
      <c r="J88" s="178"/>
      <c r="K88" s="179">
        <f>ROUND(E88*J88,2)</f>
        <v>0</v>
      </c>
      <c r="L88" s="179">
        <v>21</v>
      </c>
      <c r="M88" s="179">
        <f>G88*(1+L88/100)</f>
        <v>0</v>
      </c>
      <c r="N88" s="170">
        <v>0</v>
      </c>
      <c r="O88" s="170">
        <f>ROUND(E88*N88,5)</f>
        <v>0</v>
      </c>
      <c r="P88" s="170">
        <v>0</v>
      </c>
      <c r="Q88" s="170">
        <f>ROUND(E88*P88,5)</f>
        <v>0</v>
      </c>
      <c r="R88" s="170"/>
      <c r="S88" s="170"/>
      <c r="T88" s="171">
        <v>0</v>
      </c>
      <c r="U88" s="170">
        <f>ROUND(E88*T88,2)</f>
        <v>0</v>
      </c>
      <c r="V88" s="160"/>
      <c r="W88" s="160"/>
      <c r="X88" s="160"/>
      <c r="Y88" s="160"/>
      <c r="Z88" s="160"/>
      <c r="AA88" s="160"/>
      <c r="AB88" s="160"/>
      <c r="AC88" s="160"/>
      <c r="AD88" s="160"/>
      <c r="AE88" s="160" t="s">
        <v>120</v>
      </c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</row>
    <row r="89" spans="1:60" outlineLevel="1">
      <c r="A89" s="161"/>
      <c r="B89" s="168"/>
      <c r="C89" s="269" t="s">
        <v>347</v>
      </c>
      <c r="D89" s="270"/>
      <c r="E89" s="271"/>
      <c r="F89" s="272"/>
      <c r="G89" s="273"/>
      <c r="H89" s="179"/>
      <c r="I89" s="179"/>
      <c r="J89" s="179"/>
      <c r="K89" s="179"/>
      <c r="L89" s="179"/>
      <c r="M89" s="179"/>
      <c r="N89" s="170"/>
      <c r="O89" s="170"/>
      <c r="P89" s="170"/>
      <c r="Q89" s="170"/>
      <c r="R89" s="170"/>
      <c r="S89" s="170"/>
      <c r="T89" s="171"/>
      <c r="U89" s="170"/>
      <c r="V89" s="160"/>
      <c r="W89" s="160"/>
      <c r="X89" s="160"/>
      <c r="Y89" s="160"/>
      <c r="Z89" s="160"/>
      <c r="AA89" s="160"/>
      <c r="AB89" s="160"/>
      <c r="AC89" s="160"/>
      <c r="AD89" s="160"/>
      <c r="AE89" s="160" t="s">
        <v>122</v>
      </c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3" t="str">
        <f t="shared" ref="BA89:BA101" si="4">C89</f>
        <v>Rozvaděč učitele (RU):</v>
      </c>
      <c r="BB89" s="160"/>
      <c r="BC89" s="160"/>
      <c r="BD89" s="160"/>
      <c r="BE89" s="160"/>
      <c r="BF89" s="160"/>
      <c r="BG89" s="160"/>
      <c r="BH89" s="160"/>
    </row>
    <row r="90" spans="1:60" outlineLevel="1">
      <c r="A90" s="161"/>
      <c r="B90" s="168"/>
      <c r="C90" s="269" t="s">
        <v>183</v>
      </c>
      <c r="D90" s="270"/>
      <c r="E90" s="271"/>
      <c r="F90" s="272"/>
      <c r="G90" s="273"/>
      <c r="H90" s="179"/>
      <c r="I90" s="179"/>
      <c r="J90" s="179"/>
      <c r="K90" s="179"/>
      <c r="L90" s="179"/>
      <c r="M90" s="179"/>
      <c r="N90" s="170"/>
      <c r="O90" s="170"/>
      <c r="P90" s="170"/>
      <c r="Q90" s="170"/>
      <c r="R90" s="170"/>
      <c r="S90" s="170"/>
      <c r="T90" s="171"/>
      <c r="U90" s="170"/>
      <c r="V90" s="160"/>
      <c r="W90" s="160"/>
      <c r="X90" s="160"/>
      <c r="Y90" s="160"/>
      <c r="Z90" s="160"/>
      <c r="AA90" s="160"/>
      <c r="AB90" s="160"/>
      <c r="AC90" s="160"/>
      <c r="AD90" s="160"/>
      <c r="AE90" s="160" t="s">
        <v>122</v>
      </c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3" t="str">
        <f t="shared" si="4"/>
        <v>Zdroje SELV jsou konstruovány tak, aby poskytly požadované napětí a proud pro pokusy</v>
      </c>
      <c r="BB90" s="160"/>
      <c r="BC90" s="160"/>
      <c r="BD90" s="160"/>
      <c r="BE90" s="160"/>
      <c r="BF90" s="160"/>
      <c r="BG90" s="160"/>
      <c r="BH90" s="160"/>
    </row>
    <row r="91" spans="1:60" outlineLevel="1">
      <c r="A91" s="161"/>
      <c r="B91" s="168"/>
      <c r="C91" s="269" t="s">
        <v>184</v>
      </c>
      <c r="D91" s="270"/>
      <c r="E91" s="271"/>
      <c r="F91" s="272"/>
      <c r="G91" s="273"/>
      <c r="H91" s="179"/>
      <c r="I91" s="179"/>
      <c r="J91" s="179"/>
      <c r="K91" s="179"/>
      <c r="L91" s="179"/>
      <c r="M91" s="179"/>
      <c r="N91" s="170"/>
      <c r="O91" s="170"/>
      <c r="P91" s="170"/>
      <c r="Q91" s="170"/>
      <c r="R91" s="170"/>
      <c r="S91" s="170"/>
      <c r="T91" s="171"/>
      <c r="U91" s="170"/>
      <c r="V91" s="160"/>
      <c r="W91" s="160"/>
      <c r="X91" s="160"/>
      <c r="Y91" s="160"/>
      <c r="Z91" s="160"/>
      <c r="AA91" s="160"/>
      <c r="AB91" s="160"/>
      <c r="AC91" s="160"/>
      <c r="AD91" s="160"/>
      <c r="AE91" s="160" t="s">
        <v>122</v>
      </c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3" t="str">
        <f t="shared" si="4"/>
        <v>prováděné na demonstračním panelu a současně bylo celé zapojení odolné proti přetížení</v>
      </c>
      <c r="BB91" s="160"/>
      <c r="BC91" s="160"/>
      <c r="BD91" s="160"/>
      <c r="BE91" s="160"/>
      <c r="BF91" s="160"/>
      <c r="BG91" s="160"/>
      <c r="BH91" s="160"/>
    </row>
    <row r="92" spans="1:60" outlineLevel="1">
      <c r="A92" s="161"/>
      <c r="B92" s="168"/>
      <c r="C92" s="269" t="s">
        <v>185</v>
      </c>
      <c r="D92" s="270"/>
      <c r="E92" s="271"/>
      <c r="F92" s="272"/>
      <c r="G92" s="273"/>
      <c r="H92" s="179"/>
      <c r="I92" s="179"/>
      <c r="J92" s="179"/>
      <c r="K92" s="179"/>
      <c r="L92" s="179"/>
      <c r="M92" s="179"/>
      <c r="N92" s="170"/>
      <c r="O92" s="170"/>
      <c r="P92" s="170"/>
      <c r="Q92" s="170"/>
      <c r="R92" s="170"/>
      <c r="S92" s="170"/>
      <c r="T92" s="171"/>
      <c r="U92" s="170"/>
      <c r="V92" s="160"/>
      <c r="W92" s="160"/>
      <c r="X92" s="160"/>
      <c r="Y92" s="160"/>
      <c r="Z92" s="160"/>
      <c r="AA92" s="160"/>
      <c r="AB92" s="160"/>
      <c r="AC92" s="160"/>
      <c r="AD92" s="160"/>
      <c r="AE92" s="160" t="s">
        <v>122</v>
      </c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3" t="str">
        <f t="shared" si="4"/>
        <v>či zkratu, (EOP i demonstrační panel). Chyba v zapojení nezpůsobí poškození žádné</v>
      </c>
      <c r="BB92" s="160"/>
      <c r="BC92" s="160"/>
      <c r="BD92" s="160"/>
      <c r="BE92" s="160"/>
      <c r="BF92" s="160"/>
      <c r="BG92" s="160"/>
      <c r="BH92" s="160"/>
    </row>
    <row r="93" spans="1:60" outlineLevel="1">
      <c r="A93" s="161"/>
      <c r="B93" s="168"/>
      <c r="C93" s="269" t="s">
        <v>186</v>
      </c>
      <c r="D93" s="270"/>
      <c r="E93" s="271"/>
      <c r="F93" s="272"/>
      <c r="G93" s="273"/>
      <c r="H93" s="179"/>
      <c r="I93" s="179"/>
      <c r="J93" s="179"/>
      <c r="K93" s="179"/>
      <c r="L93" s="179"/>
      <c r="M93" s="179"/>
      <c r="N93" s="170"/>
      <c r="O93" s="170"/>
      <c r="P93" s="170"/>
      <c r="Q93" s="170"/>
      <c r="R93" s="170"/>
      <c r="S93" s="170"/>
      <c r="T93" s="171"/>
      <c r="U93" s="170"/>
      <c r="V93" s="160"/>
      <c r="W93" s="160"/>
      <c r="X93" s="160"/>
      <c r="Y93" s="160"/>
      <c r="Z93" s="160"/>
      <c r="AA93" s="160"/>
      <c r="AB93" s="160"/>
      <c r="AC93" s="160"/>
      <c r="AD93" s="160"/>
      <c r="AE93" s="160" t="s">
        <v>122</v>
      </c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3" t="str">
        <f t="shared" si="4"/>
        <v>části obvodu. Nedojde ani k ovlivnění ostatních pracovišť. Po odstranění chyby</v>
      </c>
      <c r="BB93" s="160"/>
      <c r="BC93" s="160"/>
      <c r="BD93" s="160"/>
      <c r="BE93" s="160"/>
      <c r="BF93" s="160"/>
      <c r="BG93" s="160"/>
      <c r="BH93" s="160"/>
    </row>
    <row r="94" spans="1:60" outlineLevel="1">
      <c r="A94" s="161"/>
      <c r="B94" s="168"/>
      <c r="C94" s="269" t="s">
        <v>348</v>
      </c>
      <c r="D94" s="270"/>
      <c r="E94" s="271"/>
      <c r="F94" s="272"/>
      <c r="G94" s="273"/>
      <c r="H94" s="179"/>
      <c r="I94" s="179"/>
      <c r="J94" s="179"/>
      <c r="K94" s="179"/>
      <c r="L94" s="179"/>
      <c r="M94" s="179"/>
      <c r="N94" s="170"/>
      <c r="O94" s="170"/>
      <c r="P94" s="170"/>
      <c r="Q94" s="170"/>
      <c r="R94" s="170"/>
      <c r="S94" s="170"/>
      <c r="T94" s="171"/>
      <c r="U94" s="170"/>
      <c r="V94" s="160"/>
      <c r="W94" s="160"/>
      <c r="X94" s="160"/>
      <c r="Y94" s="160"/>
      <c r="Z94" s="160"/>
      <c r="AA94" s="160"/>
      <c r="AB94" s="160"/>
      <c r="AC94" s="160"/>
      <c r="AD94" s="160"/>
      <c r="AE94" s="160" t="s">
        <v>122</v>
      </c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3" t="str">
        <f t="shared" si="4"/>
        <v>v zapojení bude demonstrovaný obvod funkční.</v>
      </c>
      <c r="BB94" s="160"/>
      <c r="BC94" s="160"/>
      <c r="BD94" s="160"/>
      <c r="BE94" s="160"/>
      <c r="BF94" s="160"/>
      <c r="BG94" s="160"/>
      <c r="BH94" s="160"/>
    </row>
    <row r="95" spans="1:60" outlineLevel="1">
      <c r="A95" s="161"/>
      <c r="B95" s="168"/>
      <c r="C95" s="269" t="s">
        <v>187</v>
      </c>
      <c r="D95" s="270"/>
      <c r="E95" s="271"/>
      <c r="F95" s="272"/>
      <c r="G95" s="273"/>
      <c r="H95" s="179"/>
      <c r="I95" s="179"/>
      <c r="J95" s="179"/>
      <c r="K95" s="179"/>
      <c r="L95" s="179"/>
      <c r="M95" s="179"/>
      <c r="N95" s="170"/>
      <c r="O95" s="170"/>
      <c r="P95" s="170"/>
      <c r="Q95" s="170"/>
      <c r="R95" s="170"/>
      <c r="S95" s="170"/>
      <c r="T95" s="171"/>
      <c r="U95" s="170"/>
      <c r="V95" s="160"/>
      <c r="W95" s="160"/>
      <c r="X95" s="160"/>
      <c r="Y95" s="160"/>
      <c r="Z95" s="160"/>
      <c r="AA95" s="160"/>
      <c r="AB95" s="160"/>
      <c r="AC95" s="160"/>
      <c r="AD95" s="160"/>
      <c r="AE95" s="160" t="s">
        <v>122</v>
      </c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3" t="str">
        <f t="shared" si="4"/>
        <v>RU bude obsahovat 6 okruhů:</v>
      </c>
      <c r="BB95" s="160"/>
      <c r="BC95" s="160"/>
      <c r="BD95" s="160"/>
      <c r="BE95" s="160"/>
      <c r="BF95" s="160"/>
      <c r="BG95" s="160"/>
      <c r="BH95" s="160"/>
    </row>
    <row r="96" spans="1:60" outlineLevel="1">
      <c r="A96" s="161"/>
      <c r="B96" s="168"/>
      <c r="C96" s="269" t="s">
        <v>188</v>
      </c>
      <c r="D96" s="270"/>
      <c r="E96" s="271"/>
      <c r="F96" s="272"/>
      <c r="G96" s="273"/>
      <c r="H96" s="179"/>
      <c r="I96" s="179"/>
      <c r="J96" s="179"/>
      <c r="K96" s="179"/>
      <c r="L96" s="179"/>
      <c r="M96" s="179"/>
      <c r="N96" s="170"/>
      <c r="O96" s="170"/>
      <c r="P96" s="170"/>
      <c r="Q96" s="170"/>
      <c r="R96" s="170"/>
      <c r="S96" s="170"/>
      <c r="T96" s="171"/>
      <c r="U96" s="170"/>
      <c r="V96" s="160"/>
      <c r="W96" s="160"/>
      <c r="X96" s="160"/>
      <c r="Y96" s="160"/>
      <c r="Z96" s="160"/>
      <c r="AA96" s="160"/>
      <c r="AB96" s="160"/>
      <c r="AC96" s="160"/>
      <c r="AD96" s="160"/>
      <c r="AE96" s="160" t="s">
        <v>122</v>
      </c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3" t="str">
        <f t="shared" si="4"/>
        <v>1. Hlavní vypínač</v>
      </c>
      <c r="BB96" s="160"/>
      <c r="BC96" s="160"/>
      <c r="BD96" s="160"/>
      <c r="BE96" s="160"/>
      <c r="BF96" s="160"/>
      <c r="BG96" s="160"/>
      <c r="BH96" s="160"/>
    </row>
    <row r="97" spans="1:60" outlineLevel="1">
      <c r="A97" s="161"/>
      <c r="B97" s="168"/>
      <c r="C97" s="269" t="s">
        <v>349</v>
      </c>
      <c r="D97" s="270"/>
      <c r="E97" s="271"/>
      <c r="F97" s="272"/>
      <c r="G97" s="273"/>
      <c r="H97" s="179"/>
      <c r="I97" s="179"/>
      <c r="J97" s="179"/>
      <c r="K97" s="179"/>
      <c r="L97" s="179"/>
      <c r="M97" s="179"/>
      <c r="N97" s="170"/>
      <c r="O97" s="170"/>
      <c r="P97" s="170"/>
      <c r="Q97" s="170"/>
      <c r="R97" s="170"/>
      <c r="S97" s="170"/>
      <c r="T97" s="171"/>
      <c r="U97" s="170"/>
      <c r="V97" s="160"/>
      <c r="W97" s="160"/>
      <c r="X97" s="160"/>
      <c r="Y97" s="160"/>
      <c r="Z97" s="160"/>
      <c r="AA97" s="160"/>
      <c r="AB97" s="160"/>
      <c r="AC97" s="160"/>
      <c r="AD97" s="160"/>
      <c r="AE97" s="160" t="s">
        <v>122</v>
      </c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3" t="str">
        <f t="shared" si="4"/>
        <v>2. Ovládání dálkové EOP včetně otevírání/zavírání a ovl. dálkové elektro zámků na odklopech v prac. ploše</v>
      </c>
      <c r="BB97" s="160"/>
      <c r="BC97" s="160"/>
      <c r="BD97" s="160"/>
      <c r="BE97" s="160"/>
      <c r="BF97" s="160"/>
      <c r="BG97" s="160"/>
      <c r="BH97" s="160"/>
    </row>
    <row r="98" spans="1:60" outlineLevel="1">
      <c r="A98" s="161"/>
      <c r="B98" s="168"/>
      <c r="C98" s="269" t="s">
        <v>350</v>
      </c>
      <c r="D98" s="270"/>
      <c r="E98" s="271"/>
      <c r="F98" s="272"/>
      <c r="G98" s="273"/>
      <c r="H98" s="179"/>
      <c r="I98" s="179"/>
      <c r="J98" s="179"/>
      <c r="K98" s="179"/>
      <c r="L98" s="179"/>
      <c r="M98" s="179"/>
      <c r="N98" s="170"/>
      <c r="O98" s="170"/>
      <c r="P98" s="170"/>
      <c r="Q98" s="170"/>
      <c r="R98" s="170"/>
      <c r="S98" s="170"/>
      <c r="T98" s="171"/>
      <c r="U98" s="170"/>
      <c r="V98" s="160"/>
      <c r="W98" s="160"/>
      <c r="X98" s="160"/>
      <c r="Y98" s="160"/>
      <c r="Z98" s="160"/>
      <c r="AA98" s="160"/>
      <c r="AB98" s="160"/>
      <c r="AC98" s="160"/>
      <c r="AD98" s="160"/>
      <c r="AE98" s="160" t="s">
        <v>122</v>
      </c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3" t="str">
        <f t="shared" si="4"/>
        <v>3. Ovládání vývodů USB</v>
      </c>
      <c r="BB98" s="160"/>
      <c r="BC98" s="160"/>
      <c r="BD98" s="160"/>
      <c r="BE98" s="160"/>
      <c r="BF98" s="160"/>
      <c r="BG98" s="160"/>
      <c r="BH98" s="160"/>
    </row>
    <row r="99" spans="1:60" outlineLevel="1">
      <c r="A99" s="161"/>
      <c r="B99" s="168"/>
      <c r="C99" s="269" t="s">
        <v>351</v>
      </c>
      <c r="D99" s="270"/>
      <c r="E99" s="271"/>
      <c r="F99" s="272"/>
      <c r="G99" s="273"/>
      <c r="H99" s="179"/>
      <c r="I99" s="179"/>
      <c r="J99" s="179"/>
      <c r="K99" s="179"/>
      <c r="L99" s="179"/>
      <c r="M99" s="179"/>
      <c r="N99" s="170"/>
      <c r="O99" s="170"/>
      <c r="P99" s="170"/>
      <c r="Q99" s="170"/>
      <c r="R99" s="170"/>
      <c r="S99" s="170"/>
      <c r="T99" s="171"/>
      <c r="U99" s="170"/>
      <c r="V99" s="160"/>
      <c r="W99" s="160"/>
      <c r="X99" s="160"/>
      <c r="Y99" s="160"/>
      <c r="Z99" s="160"/>
      <c r="AA99" s="160"/>
      <c r="AB99" s="160"/>
      <c r="AC99" s="160"/>
      <c r="AD99" s="160"/>
      <c r="AE99" s="160" t="s">
        <v>122</v>
      </c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3" t="str">
        <f t="shared" si="4"/>
        <v>4. Ovládání zdroje a reg. TR-0-24AC/3W</v>
      </c>
      <c r="BB99" s="160"/>
      <c r="BC99" s="160"/>
      <c r="BD99" s="160"/>
      <c r="BE99" s="160"/>
      <c r="BF99" s="160"/>
      <c r="BG99" s="160"/>
      <c r="BH99" s="160"/>
    </row>
    <row r="100" spans="1:60" outlineLevel="1">
      <c r="A100" s="161"/>
      <c r="B100" s="168"/>
      <c r="C100" s="269" t="s">
        <v>189</v>
      </c>
      <c r="D100" s="270"/>
      <c r="E100" s="271"/>
      <c r="F100" s="272"/>
      <c r="G100" s="273"/>
      <c r="H100" s="179"/>
      <c r="I100" s="179"/>
      <c r="J100" s="179"/>
      <c r="K100" s="179"/>
      <c r="L100" s="179"/>
      <c r="M100" s="179"/>
      <c r="N100" s="170"/>
      <c r="O100" s="170"/>
      <c r="P100" s="170"/>
      <c r="Q100" s="170"/>
      <c r="R100" s="170"/>
      <c r="S100" s="170"/>
      <c r="T100" s="171"/>
      <c r="U100" s="17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 t="s">
        <v>122</v>
      </c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3" t="str">
        <f t="shared" si="4"/>
        <v>5. Nouzové tlačítko STOP</v>
      </c>
      <c r="BB100" s="160"/>
      <c r="BC100" s="160"/>
      <c r="BD100" s="160"/>
      <c r="BE100" s="160"/>
      <c r="BF100" s="160"/>
      <c r="BG100" s="160"/>
      <c r="BH100" s="160"/>
    </row>
    <row r="101" spans="1:60" outlineLevel="1">
      <c r="A101" s="161"/>
      <c r="B101" s="168"/>
      <c r="C101" s="269" t="s">
        <v>190</v>
      </c>
      <c r="D101" s="270"/>
      <c r="E101" s="271"/>
      <c r="F101" s="272"/>
      <c r="G101" s="273"/>
      <c r="H101" s="179"/>
      <c r="I101" s="179"/>
      <c r="J101" s="179"/>
      <c r="K101" s="179"/>
      <c r="L101" s="179"/>
      <c r="M101" s="179"/>
      <c r="N101" s="170"/>
      <c r="O101" s="170"/>
      <c r="P101" s="170"/>
      <c r="Q101" s="170"/>
      <c r="R101" s="170"/>
      <c r="S101" s="170"/>
      <c r="T101" s="171"/>
      <c r="U101" s="17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 t="s">
        <v>122</v>
      </c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3" t="str">
        <f t="shared" si="4"/>
        <v>6. Samostatné prvky, např.: zatemnění,..</v>
      </c>
      <c r="BB101" s="160"/>
      <c r="BC101" s="160"/>
      <c r="BD101" s="160"/>
      <c r="BE101" s="160"/>
      <c r="BF101" s="160"/>
      <c r="BG101" s="160"/>
      <c r="BH101" s="160"/>
    </row>
    <row r="102" spans="1:60" outlineLevel="1">
      <c r="A102" s="161"/>
      <c r="B102" s="168"/>
      <c r="C102" s="199" t="s">
        <v>191</v>
      </c>
      <c r="D102" s="172"/>
      <c r="E102" s="176"/>
      <c r="F102" s="180"/>
      <c r="G102" s="180"/>
      <c r="H102" s="179"/>
      <c r="I102" s="179"/>
      <c r="J102" s="179"/>
      <c r="K102" s="179"/>
      <c r="L102" s="179"/>
      <c r="M102" s="179"/>
      <c r="N102" s="170"/>
      <c r="O102" s="170"/>
      <c r="P102" s="170"/>
      <c r="Q102" s="170"/>
      <c r="R102" s="170"/>
      <c r="S102" s="170"/>
      <c r="T102" s="171"/>
      <c r="U102" s="17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 t="s">
        <v>122</v>
      </c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</row>
    <row r="103" spans="1:60" outlineLevel="1">
      <c r="A103" s="161"/>
      <c r="B103" s="168"/>
      <c r="C103" s="269" t="s">
        <v>352</v>
      </c>
      <c r="D103" s="270"/>
      <c r="E103" s="271"/>
      <c r="F103" s="272"/>
      <c r="G103" s="273"/>
      <c r="H103" s="179"/>
      <c r="I103" s="179"/>
      <c r="J103" s="179"/>
      <c r="K103" s="179"/>
      <c r="L103" s="179"/>
      <c r="M103" s="179"/>
      <c r="N103" s="170"/>
      <c r="O103" s="170"/>
      <c r="P103" s="170"/>
      <c r="Q103" s="170"/>
      <c r="R103" s="170"/>
      <c r="S103" s="170"/>
      <c r="T103" s="171"/>
      <c r="U103" s="17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 t="s">
        <v>122</v>
      </c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3" t="str">
        <f t="shared" ref="BA103:BA112" si="5">C103</f>
        <v>Parametry RU:</v>
      </c>
      <c r="BB103" s="160"/>
      <c r="BC103" s="160"/>
      <c r="BD103" s="160"/>
      <c r="BE103" s="160"/>
      <c r="BF103" s="160"/>
      <c r="BG103" s="160"/>
      <c r="BH103" s="160"/>
    </row>
    <row r="104" spans="1:60" outlineLevel="1">
      <c r="A104" s="161"/>
      <c r="B104" s="168"/>
      <c r="C104" s="269" t="s">
        <v>353</v>
      </c>
      <c r="D104" s="270"/>
      <c r="E104" s="271"/>
      <c r="F104" s="272"/>
      <c r="G104" s="273"/>
      <c r="H104" s="179"/>
      <c r="I104" s="179"/>
      <c r="J104" s="179"/>
      <c r="K104" s="179"/>
      <c r="L104" s="179"/>
      <c r="M104" s="179"/>
      <c r="N104" s="170"/>
      <c r="O104" s="170"/>
      <c r="P104" s="170"/>
      <c r="Q104" s="170"/>
      <c r="R104" s="170"/>
      <c r="S104" s="170"/>
      <c r="T104" s="171"/>
      <c r="U104" s="17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 t="s">
        <v>122</v>
      </c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3" t="str">
        <f t="shared" si="5"/>
        <v>Proudová soustava: 1 NPE, 50Hz AC,230V, TN-S</v>
      </c>
      <c r="BB104" s="160"/>
      <c r="BC104" s="160"/>
      <c r="BD104" s="160"/>
      <c r="BE104" s="160"/>
      <c r="BF104" s="160"/>
      <c r="BG104" s="160"/>
      <c r="BH104" s="160"/>
    </row>
    <row r="105" spans="1:60" outlineLevel="1">
      <c r="A105" s="161"/>
      <c r="B105" s="168"/>
      <c r="C105" s="269" t="s">
        <v>338</v>
      </c>
      <c r="D105" s="270"/>
      <c r="E105" s="271"/>
      <c r="F105" s="272"/>
      <c r="G105" s="273"/>
      <c r="H105" s="179"/>
      <c r="I105" s="179"/>
      <c r="J105" s="179"/>
      <c r="K105" s="179"/>
      <c r="L105" s="179"/>
      <c r="M105" s="179"/>
      <c r="N105" s="170"/>
      <c r="O105" s="170"/>
      <c r="P105" s="170"/>
      <c r="Q105" s="170"/>
      <c r="R105" s="170"/>
      <c r="S105" s="170"/>
      <c r="T105" s="171"/>
      <c r="U105" s="17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 t="s">
        <v>122</v>
      </c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3" t="str">
        <f t="shared" si="5"/>
        <v>Krytí: IP 30</v>
      </c>
      <c r="BB105" s="160"/>
      <c r="BC105" s="160"/>
      <c r="BD105" s="160"/>
      <c r="BE105" s="160"/>
      <c r="BF105" s="160"/>
      <c r="BG105" s="160"/>
      <c r="BH105" s="160"/>
    </row>
    <row r="106" spans="1:60" outlineLevel="1">
      <c r="A106" s="161"/>
      <c r="B106" s="168"/>
      <c r="C106" s="269" t="s">
        <v>339</v>
      </c>
      <c r="D106" s="270"/>
      <c r="E106" s="271"/>
      <c r="F106" s="272"/>
      <c r="G106" s="273"/>
      <c r="H106" s="179"/>
      <c r="I106" s="179"/>
      <c r="J106" s="179"/>
      <c r="K106" s="179"/>
      <c r="L106" s="179"/>
      <c r="M106" s="179"/>
      <c r="N106" s="170"/>
      <c r="O106" s="170"/>
      <c r="P106" s="170"/>
      <c r="Q106" s="170"/>
      <c r="R106" s="170"/>
      <c r="S106" s="170"/>
      <c r="T106" s="171"/>
      <c r="U106" s="17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 t="s">
        <v>122</v>
      </c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3" t="str">
        <f t="shared" si="5"/>
        <v>Pracovní rozsah teplot: 0 - 35°C</v>
      </c>
      <c r="BB106" s="160"/>
      <c r="BC106" s="160"/>
      <c r="BD106" s="160"/>
      <c r="BE106" s="160"/>
      <c r="BF106" s="160"/>
      <c r="BG106" s="160"/>
      <c r="BH106" s="160"/>
    </row>
    <row r="107" spans="1:60" outlineLevel="1">
      <c r="A107" s="161"/>
      <c r="B107" s="168"/>
      <c r="C107" s="269" t="s">
        <v>354</v>
      </c>
      <c r="D107" s="270"/>
      <c r="E107" s="271"/>
      <c r="F107" s="272"/>
      <c r="G107" s="273"/>
      <c r="H107" s="179"/>
      <c r="I107" s="179"/>
      <c r="J107" s="179"/>
      <c r="K107" s="179"/>
      <c r="L107" s="179"/>
      <c r="M107" s="179"/>
      <c r="N107" s="170"/>
      <c r="O107" s="170"/>
      <c r="P107" s="170"/>
      <c r="Q107" s="170"/>
      <c r="R107" s="170"/>
      <c r="S107" s="170"/>
      <c r="T107" s="171"/>
      <c r="U107" s="17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 t="s">
        <v>122</v>
      </c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3" t="str">
        <f t="shared" si="5"/>
        <v>InA: 16A, (obvod 1 a 2) + 6A, (obvod 3)</v>
      </c>
      <c r="BB107" s="160"/>
      <c r="BC107" s="160"/>
      <c r="BD107" s="160"/>
      <c r="BE107" s="160"/>
      <c r="BF107" s="160"/>
      <c r="BG107" s="160"/>
      <c r="BH107" s="160"/>
    </row>
    <row r="108" spans="1:60" outlineLevel="1">
      <c r="A108" s="161"/>
      <c r="B108" s="168"/>
      <c r="C108" s="269" t="s">
        <v>355</v>
      </c>
      <c r="D108" s="270"/>
      <c r="E108" s="271"/>
      <c r="F108" s="272"/>
      <c r="G108" s="273"/>
      <c r="H108" s="179"/>
      <c r="I108" s="179"/>
      <c r="J108" s="179"/>
      <c r="K108" s="179"/>
      <c r="L108" s="179"/>
      <c r="M108" s="179"/>
      <c r="N108" s="170"/>
      <c r="O108" s="170"/>
      <c r="P108" s="170"/>
      <c r="Q108" s="170"/>
      <c r="R108" s="170"/>
      <c r="S108" s="170"/>
      <c r="T108" s="171"/>
      <c r="U108" s="17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 t="s">
        <v>122</v>
      </c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3" t="str">
        <f t="shared" si="5"/>
        <v>Maximální výstupní výkon:</v>
      </c>
      <c r="BB108" s="160"/>
      <c r="BC108" s="160"/>
      <c r="BD108" s="160"/>
      <c r="BE108" s="160"/>
      <c r="BF108" s="160"/>
      <c r="BG108" s="160"/>
      <c r="BH108" s="160"/>
    </row>
    <row r="109" spans="1:60" outlineLevel="1">
      <c r="A109" s="161"/>
      <c r="B109" s="168"/>
      <c r="C109" s="269" t="s">
        <v>356</v>
      </c>
      <c r="D109" s="270"/>
      <c r="E109" s="271"/>
      <c r="F109" s="272"/>
      <c r="G109" s="273"/>
      <c r="H109" s="179"/>
      <c r="I109" s="179"/>
      <c r="J109" s="179"/>
      <c r="K109" s="179"/>
      <c r="L109" s="179"/>
      <c r="M109" s="179"/>
      <c r="N109" s="170"/>
      <c r="O109" s="170"/>
      <c r="P109" s="170"/>
      <c r="Q109" s="170"/>
      <c r="R109" s="170"/>
      <c r="S109" s="170"/>
      <c r="T109" s="171"/>
      <c r="U109" s="17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 t="s">
        <v>122</v>
      </c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3" t="str">
        <f t="shared" si="5"/>
        <v>Okruh O2 - 1380W / 6A; Jistič 6A B</v>
      </c>
      <c r="BB109" s="160"/>
      <c r="BC109" s="160"/>
      <c r="BD109" s="160"/>
      <c r="BE109" s="160"/>
      <c r="BF109" s="160"/>
      <c r="BG109" s="160"/>
      <c r="BH109" s="160"/>
    </row>
    <row r="110" spans="1:60" outlineLevel="1">
      <c r="A110" s="161"/>
      <c r="B110" s="168"/>
      <c r="C110" s="269" t="s">
        <v>357</v>
      </c>
      <c r="D110" s="270"/>
      <c r="E110" s="271"/>
      <c r="F110" s="272"/>
      <c r="G110" s="273"/>
      <c r="H110" s="179"/>
      <c r="I110" s="179"/>
      <c r="J110" s="179"/>
      <c r="K110" s="179"/>
      <c r="L110" s="179"/>
      <c r="M110" s="179"/>
      <c r="N110" s="170"/>
      <c r="O110" s="170"/>
      <c r="P110" s="170"/>
      <c r="Q110" s="170"/>
      <c r="R110" s="170"/>
      <c r="S110" s="170"/>
      <c r="T110" s="171"/>
      <c r="U110" s="17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 t="s">
        <v>122</v>
      </c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3" t="str">
        <f t="shared" si="5"/>
        <v>Okruh O3 - 460W / 2A; Jistič 2A B</v>
      </c>
      <c r="BB110" s="160"/>
      <c r="BC110" s="160"/>
      <c r="BD110" s="160"/>
      <c r="BE110" s="160"/>
      <c r="BF110" s="160"/>
      <c r="BG110" s="160"/>
      <c r="BH110" s="160"/>
    </row>
    <row r="111" spans="1:60" outlineLevel="1">
      <c r="A111" s="161"/>
      <c r="B111" s="168"/>
      <c r="C111" s="269" t="s">
        <v>358</v>
      </c>
      <c r="D111" s="270"/>
      <c r="E111" s="271"/>
      <c r="F111" s="272"/>
      <c r="G111" s="273"/>
      <c r="H111" s="179"/>
      <c r="I111" s="179"/>
      <c r="J111" s="179"/>
      <c r="K111" s="179"/>
      <c r="L111" s="179"/>
      <c r="M111" s="179"/>
      <c r="N111" s="170"/>
      <c r="O111" s="170"/>
      <c r="P111" s="170"/>
      <c r="Q111" s="170"/>
      <c r="R111" s="170"/>
      <c r="S111" s="170"/>
      <c r="T111" s="171"/>
      <c r="U111" s="17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 t="s">
        <v>122</v>
      </c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3" t="str">
        <f t="shared" si="5"/>
        <v>Okruh O4 - 460W / 2A; Jistič 2A B</v>
      </c>
      <c r="BB111" s="160"/>
      <c r="BC111" s="160"/>
      <c r="BD111" s="160"/>
      <c r="BE111" s="160"/>
      <c r="BF111" s="160"/>
      <c r="BG111" s="160"/>
      <c r="BH111" s="160"/>
    </row>
    <row r="112" spans="1:60" outlineLevel="1">
      <c r="A112" s="161"/>
      <c r="B112" s="168"/>
      <c r="C112" s="269" t="s">
        <v>192</v>
      </c>
      <c r="D112" s="270"/>
      <c r="E112" s="271"/>
      <c r="F112" s="272"/>
      <c r="G112" s="273"/>
      <c r="H112" s="179"/>
      <c r="I112" s="179"/>
      <c r="J112" s="179"/>
      <c r="K112" s="179"/>
      <c r="L112" s="179"/>
      <c r="M112" s="179"/>
      <c r="N112" s="170"/>
      <c r="O112" s="170"/>
      <c r="P112" s="170"/>
      <c r="Q112" s="170"/>
      <c r="R112" s="170"/>
      <c r="S112" s="170"/>
      <c r="T112" s="171"/>
      <c r="U112" s="17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 t="s">
        <v>122</v>
      </c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3" t="str">
        <f t="shared" si="5"/>
        <v>Okruh O6 - 920W / 4A;</v>
      </c>
      <c r="BB112" s="160"/>
      <c r="BC112" s="160"/>
      <c r="BD112" s="160"/>
      <c r="BE112" s="160"/>
      <c r="BF112" s="160"/>
      <c r="BG112" s="160"/>
      <c r="BH112" s="160"/>
    </row>
    <row r="113" spans="1:60" ht="20.399999999999999" outlineLevel="1">
      <c r="A113" s="161">
        <v>7</v>
      </c>
      <c r="B113" s="168" t="s">
        <v>193</v>
      </c>
      <c r="C113" s="198" t="s">
        <v>194</v>
      </c>
      <c r="D113" s="170" t="s">
        <v>119</v>
      </c>
      <c r="E113" s="175">
        <v>1</v>
      </c>
      <c r="F113" s="178"/>
      <c r="G113" s="179">
        <f>ROUND(E113*F113,2)</f>
        <v>0</v>
      </c>
      <c r="H113" s="178"/>
      <c r="I113" s="179">
        <f>ROUND(E113*H113,2)</f>
        <v>0</v>
      </c>
      <c r="J113" s="178"/>
      <c r="K113" s="179">
        <f>ROUND(E113*J113,2)</f>
        <v>0</v>
      </c>
      <c r="L113" s="179">
        <v>21</v>
      </c>
      <c r="M113" s="179">
        <f>G113*(1+L113/100)</f>
        <v>0</v>
      </c>
      <c r="N113" s="170">
        <v>0</v>
      </c>
      <c r="O113" s="170">
        <f>ROUND(E113*N113,5)</f>
        <v>0</v>
      </c>
      <c r="P113" s="170">
        <v>0</v>
      </c>
      <c r="Q113" s="170">
        <f>ROUND(E113*P113,5)</f>
        <v>0</v>
      </c>
      <c r="R113" s="170"/>
      <c r="S113" s="170"/>
      <c r="T113" s="171">
        <v>0</v>
      </c>
      <c r="U113" s="170">
        <f>ROUND(E113*T113,2)</f>
        <v>0</v>
      </c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 t="s">
        <v>120</v>
      </c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</row>
    <row r="114" spans="1:60" outlineLevel="1">
      <c r="A114" s="161"/>
      <c r="B114" s="168"/>
      <c r="C114" s="269" t="s">
        <v>177</v>
      </c>
      <c r="D114" s="270"/>
      <c r="E114" s="271"/>
      <c r="F114" s="272"/>
      <c r="G114" s="273"/>
      <c r="H114" s="179"/>
      <c r="I114" s="179"/>
      <c r="J114" s="179"/>
      <c r="K114" s="179"/>
      <c r="L114" s="179"/>
      <c r="M114" s="179"/>
      <c r="N114" s="170"/>
      <c r="O114" s="170"/>
      <c r="P114" s="170"/>
      <c r="Q114" s="170"/>
      <c r="R114" s="170"/>
      <c r="S114" s="170"/>
      <c r="T114" s="171"/>
      <c r="U114" s="17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 t="s">
        <v>122</v>
      </c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3" t="str">
        <f>C114</f>
        <v>Skříňka z LDT tl. 18mm. uzamykatelná na "1" klíč</v>
      </c>
      <c r="BB114" s="160"/>
      <c r="BC114" s="160"/>
      <c r="BD114" s="160"/>
      <c r="BE114" s="160"/>
      <c r="BF114" s="160"/>
      <c r="BG114" s="160"/>
      <c r="BH114" s="160"/>
    </row>
    <row r="115" spans="1:60" outlineLevel="1">
      <c r="A115" s="161"/>
      <c r="B115" s="168"/>
      <c r="C115" s="269" t="s">
        <v>178</v>
      </c>
      <c r="D115" s="270"/>
      <c r="E115" s="271"/>
      <c r="F115" s="272"/>
      <c r="G115" s="273"/>
      <c r="H115" s="179"/>
      <c r="I115" s="179"/>
      <c r="J115" s="179"/>
      <c r="K115" s="179"/>
      <c r="L115" s="179"/>
      <c r="M115" s="179"/>
      <c r="N115" s="170"/>
      <c r="O115" s="170"/>
      <c r="P115" s="170"/>
      <c r="Q115" s="170"/>
      <c r="R115" s="170"/>
      <c r="S115" s="170"/>
      <c r="T115" s="171"/>
      <c r="U115" s="17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 t="s">
        <v>122</v>
      </c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3" t="str">
        <f>C115</f>
        <v>ABS 2mm na dvířka, korpus 0,5mm</v>
      </c>
      <c r="BB115" s="160"/>
      <c r="BC115" s="160"/>
      <c r="BD115" s="160"/>
      <c r="BE115" s="160"/>
      <c r="BF115" s="160"/>
      <c r="BG115" s="160"/>
      <c r="BH115" s="160"/>
    </row>
    <row r="116" spans="1:60" outlineLevel="1">
      <c r="A116" s="161"/>
      <c r="B116" s="168"/>
      <c r="C116" s="269" t="s">
        <v>195</v>
      </c>
      <c r="D116" s="270"/>
      <c r="E116" s="271"/>
      <c r="F116" s="272"/>
      <c r="G116" s="273"/>
      <c r="H116" s="179"/>
      <c r="I116" s="179"/>
      <c r="J116" s="179"/>
      <c r="K116" s="179"/>
      <c r="L116" s="179"/>
      <c r="M116" s="179"/>
      <c r="N116" s="170"/>
      <c r="O116" s="170"/>
      <c r="P116" s="170"/>
      <c r="Q116" s="170"/>
      <c r="R116" s="170"/>
      <c r="S116" s="170"/>
      <c r="T116" s="171"/>
      <c r="U116" s="17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 t="s">
        <v>122</v>
      </c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3" t="str">
        <f>C116</f>
        <v>Vnitřní část oplechovaná nebo jiný ohnivzdorný materiál.</v>
      </c>
      <c r="BB116" s="160"/>
      <c r="BC116" s="160"/>
      <c r="BD116" s="160"/>
      <c r="BE116" s="160"/>
      <c r="BF116" s="160"/>
      <c r="BG116" s="160"/>
      <c r="BH116" s="160"/>
    </row>
    <row r="117" spans="1:60" outlineLevel="1">
      <c r="A117" s="161"/>
      <c r="B117" s="168"/>
      <c r="C117" s="269" t="s">
        <v>196</v>
      </c>
      <c r="D117" s="270"/>
      <c r="E117" s="271"/>
      <c r="F117" s="272"/>
      <c r="G117" s="273"/>
      <c r="H117" s="179"/>
      <c r="I117" s="179"/>
      <c r="J117" s="179"/>
      <c r="K117" s="179"/>
      <c r="L117" s="179"/>
      <c r="M117" s="179"/>
      <c r="N117" s="170"/>
      <c r="O117" s="170"/>
      <c r="P117" s="170"/>
      <c r="Q117" s="170"/>
      <c r="R117" s="170"/>
      <c r="S117" s="170"/>
      <c r="T117" s="171"/>
      <c r="U117" s="17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 t="s">
        <v>122</v>
      </c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3" t="str">
        <f>C117</f>
        <v>Větrací mřížka. Označení skřínky.</v>
      </c>
      <c r="BB117" s="160"/>
      <c r="BC117" s="160"/>
      <c r="BD117" s="160"/>
      <c r="BE117" s="160"/>
      <c r="BF117" s="160"/>
      <c r="BG117" s="160"/>
      <c r="BH117" s="160"/>
    </row>
    <row r="118" spans="1:60" outlineLevel="1">
      <c r="A118" s="161"/>
      <c r="B118" s="168"/>
      <c r="C118" s="269" t="s">
        <v>180</v>
      </c>
      <c r="D118" s="270"/>
      <c r="E118" s="271"/>
      <c r="F118" s="272"/>
      <c r="G118" s="273"/>
      <c r="H118" s="179"/>
      <c r="I118" s="179"/>
      <c r="J118" s="179"/>
      <c r="K118" s="179"/>
      <c r="L118" s="179"/>
      <c r="M118" s="179"/>
      <c r="N118" s="170"/>
      <c r="O118" s="170"/>
      <c r="P118" s="170"/>
      <c r="Q118" s="170"/>
      <c r="R118" s="170"/>
      <c r="S118" s="170"/>
      <c r="T118" s="171"/>
      <c r="U118" s="17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 t="s">
        <v>122</v>
      </c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3" t="str">
        <f>C118</f>
        <v>Položka vč. dopravy a montáže</v>
      </c>
      <c r="BB118" s="160"/>
      <c r="BC118" s="160"/>
      <c r="BD118" s="160"/>
      <c r="BE118" s="160"/>
      <c r="BF118" s="160"/>
      <c r="BG118" s="160"/>
      <c r="BH118" s="160"/>
    </row>
    <row r="119" spans="1:60" outlineLevel="1">
      <c r="A119" s="161">
        <v>8</v>
      </c>
      <c r="B119" s="168" t="s">
        <v>197</v>
      </c>
      <c r="C119" s="198" t="s">
        <v>198</v>
      </c>
      <c r="D119" s="170" t="s">
        <v>119</v>
      </c>
      <c r="E119" s="175">
        <v>1</v>
      </c>
      <c r="F119" s="178"/>
      <c r="G119" s="179">
        <f>ROUND(E119*F119,2)</f>
        <v>0</v>
      </c>
      <c r="H119" s="178"/>
      <c r="I119" s="179">
        <f>ROUND(E119*H119,2)</f>
        <v>0</v>
      </c>
      <c r="J119" s="178"/>
      <c r="K119" s="179">
        <f>ROUND(E119*J119,2)</f>
        <v>0</v>
      </c>
      <c r="L119" s="179">
        <v>21</v>
      </c>
      <c r="M119" s="179">
        <f>G119*(1+L119/100)</f>
        <v>0</v>
      </c>
      <c r="N119" s="170">
        <v>0</v>
      </c>
      <c r="O119" s="170">
        <f>ROUND(E119*N119,5)</f>
        <v>0</v>
      </c>
      <c r="P119" s="170">
        <v>0</v>
      </c>
      <c r="Q119" s="170">
        <f>ROUND(E119*P119,5)</f>
        <v>0</v>
      </c>
      <c r="R119" s="170"/>
      <c r="S119" s="170"/>
      <c r="T119" s="171">
        <v>0</v>
      </c>
      <c r="U119" s="170">
        <f>ROUND(E119*T119,2)</f>
        <v>0</v>
      </c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 t="s">
        <v>120</v>
      </c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</row>
    <row r="120" spans="1:60" outlineLevel="1">
      <c r="A120" s="161"/>
      <c r="B120" s="168"/>
      <c r="C120" s="269" t="s">
        <v>199</v>
      </c>
      <c r="D120" s="270"/>
      <c r="E120" s="271"/>
      <c r="F120" s="272"/>
      <c r="G120" s="273"/>
      <c r="H120" s="179"/>
      <c r="I120" s="179"/>
      <c r="J120" s="179"/>
      <c r="K120" s="179"/>
      <c r="L120" s="179"/>
      <c r="M120" s="179"/>
      <c r="N120" s="170"/>
      <c r="O120" s="170"/>
      <c r="P120" s="170"/>
      <c r="Q120" s="170"/>
      <c r="R120" s="170"/>
      <c r="S120" s="170"/>
      <c r="T120" s="171"/>
      <c r="U120" s="17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 t="s">
        <v>122</v>
      </c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3" t="str">
        <f>C120</f>
        <v>Skříňka z LDT tl. 18mm. uzamykatelná na centrální zámek</v>
      </c>
      <c r="BB120" s="160"/>
      <c r="BC120" s="160"/>
      <c r="BD120" s="160"/>
      <c r="BE120" s="160"/>
      <c r="BF120" s="160"/>
      <c r="BG120" s="160"/>
      <c r="BH120" s="160"/>
    </row>
    <row r="121" spans="1:60" outlineLevel="1">
      <c r="A121" s="161"/>
      <c r="B121" s="168"/>
      <c r="C121" s="269" t="s">
        <v>178</v>
      </c>
      <c r="D121" s="270"/>
      <c r="E121" s="271"/>
      <c r="F121" s="272"/>
      <c r="G121" s="273"/>
      <c r="H121" s="179"/>
      <c r="I121" s="179"/>
      <c r="J121" s="179"/>
      <c r="K121" s="179"/>
      <c r="L121" s="179"/>
      <c r="M121" s="179"/>
      <c r="N121" s="170"/>
      <c r="O121" s="170"/>
      <c r="P121" s="170"/>
      <c r="Q121" s="170"/>
      <c r="R121" s="170"/>
      <c r="S121" s="170"/>
      <c r="T121" s="171"/>
      <c r="U121" s="17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 t="s">
        <v>122</v>
      </c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3" t="str">
        <f>C121</f>
        <v>ABS 2mm na dvířka, korpus 0,5mm</v>
      </c>
      <c r="BB121" s="160"/>
      <c r="BC121" s="160"/>
      <c r="BD121" s="160"/>
      <c r="BE121" s="160"/>
      <c r="BF121" s="160"/>
      <c r="BG121" s="160"/>
      <c r="BH121" s="160"/>
    </row>
    <row r="122" spans="1:60" outlineLevel="1">
      <c r="A122" s="161"/>
      <c r="B122" s="168"/>
      <c r="C122" s="269" t="s">
        <v>179</v>
      </c>
      <c r="D122" s="270"/>
      <c r="E122" s="271"/>
      <c r="F122" s="272"/>
      <c r="G122" s="273"/>
      <c r="H122" s="179"/>
      <c r="I122" s="179"/>
      <c r="J122" s="179"/>
      <c r="K122" s="179"/>
      <c r="L122" s="179"/>
      <c r="M122" s="179"/>
      <c r="N122" s="170"/>
      <c r="O122" s="170"/>
      <c r="P122" s="170"/>
      <c r="Q122" s="170"/>
      <c r="R122" s="170"/>
      <c r="S122" s="170"/>
      <c r="T122" s="171"/>
      <c r="U122" s="17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 t="s">
        <v>122</v>
      </c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3" t="str">
        <f>C122</f>
        <v>V zásuvce bude umístěn rozvaděč, kvalitní výsuv.</v>
      </c>
      <c r="BB122" s="160"/>
      <c r="BC122" s="160"/>
      <c r="BD122" s="160"/>
      <c r="BE122" s="160"/>
      <c r="BF122" s="160"/>
      <c r="BG122" s="160"/>
      <c r="BH122" s="160"/>
    </row>
    <row r="123" spans="1:60" outlineLevel="1">
      <c r="A123" s="161"/>
      <c r="B123" s="168"/>
      <c r="C123" s="269" t="s">
        <v>180</v>
      </c>
      <c r="D123" s="270"/>
      <c r="E123" s="271"/>
      <c r="F123" s="272"/>
      <c r="G123" s="273"/>
      <c r="H123" s="179"/>
      <c r="I123" s="179"/>
      <c r="J123" s="179"/>
      <c r="K123" s="179"/>
      <c r="L123" s="179"/>
      <c r="M123" s="179"/>
      <c r="N123" s="170"/>
      <c r="O123" s="170"/>
      <c r="P123" s="170"/>
      <c r="Q123" s="170"/>
      <c r="R123" s="170"/>
      <c r="S123" s="170"/>
      <c r="T123" s="171"/>
      <c r="U123" s="17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 t="s">
        <v>122</v>
      </c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3" t="str">
        <f>C123</f>
        <v>Položka vč. dopravy a montáže</v>
      </c>
      <c r="BB123" s="160"/>
      <c r="BC123" s="160"/>
      <c r="BD123" s="160"/>
      <c r="BE123" s="160"/>
      <c r="BF123" s="160"/>
      <c r="BG123" s="160"/>
      <c r="BH123" s="160"/>
    </row>
    <row r="124" spans="1:60" ht="20.399999999999999" outlineLevel="1">
      <c r="A124" s="161">
        <v>9</v>
      </c>
      <c r="B124" s="168" t="s">
        <v>200</v>
      </c>
      <c r="C124" s="198" t="s">
        <v>201</v>
      </c>
      <c r="D124" s="170" t="s">
        <v>119</v>
      </c>
      <c r="E124" s="175">
        <v>2</v>
      </c>
      <c r="F124" s="178"/>
      <c r="G124" s="179">
        <f>ROUND(E124*F124,2)</f>
        <v>0</v>
      </c>
      <c r="H124" s="178"/>
      <c r="I124" s="179">
        <f>ROUND(E124*H124,2)</f>
        <v>0</v>
      </c>
      <c r="J124" s="178"/>
      <c r="K124" s="179">
        <f>ROUND(E124*J124,2)</f>
        <v>0</v>
      </c>
      <c r="L124" s="179">
        <v>21</v>
      </c>
      <c r="M124" s="179">
        <f>G124*(1+L124/100)</f>
        <v>0</v>
      </c>
      <c r="N124" s="170">
        <v>0</v>
      </c>
      <c r="O124" s="170">
        <f>ROUND(E124*N124,5)</f>
        <v>0</v>
      </c>
      <c r="P124" s="170">
        <v>0</v>
      </c>
      <c r="Q124" s="170">
        <f>ROUND(E124*P124,5)</f>
        <v>0</v>
      </c>
      <c r="R124" s="170"/>
      <c r="S124" s="170"/>
      <c r="T124" s="171">
        <v>0</v>
      </c>
      <c r="U124" s="170">
        <f>ROUND(E124*T124,2)</f>
        <v>0</v>
      </c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 t="s">
        <v>120</v>
      </c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</row>
    <row r="125" spans="1:60" outlineLevel="1">
      <c r="A125" s="161"/>
      <c r="B125" s="168"/>
      <c r="C125" s="269" t="s">
        <v>177</v>
      </c>
      <c r="D125" s="270"/>
      <c r="E125" s="271"/>
      <c r="F125" s="272"/>
      <c r="G125" s="273"/>
      <c r="H125" s="179"/>
      <c r="I125" s="179"/>
      <c r="J125" s="179"/>
      <c r="K125" s="179"/>
      <c r="L125" s="179"/>
      <c r="M125" s="179"/>
      <c r="N125" s="170"/>
      <c r="O125" s="170"/>
      <c r="P125" s="170"/>
      <c r="Q125" s="170"/>
      <c r="R125" s="170"/>
      <c r="S125" s="170"/>
      <c r="T125" s="171"/>
      <c r="U125" s="17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 t="s">
        <v>122</v>
      </c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3" t="str">
        <f>C125</f>
        <v>Skříňka z LDT tl. 18mm. uzamykatelná na "1" klíč</v>
      </c>
      <c r="BB125" s="160"/>
      <c r="BC125" s="160"/>
      <c r="BD125" s="160"/>
      <c r="BE125" s="160"/>
      <c r="BF125" s="160"/>
      <c r="BG125" s="160"/>
      <c r="BH125" s="160"/>
    </row>
    <row r="126" spans="1:60" outlineLevel="1">
      <c r="A126" s="161"/>
      <c r="B126" s="168"/>
      <c r="C126" s="269" t="s">
        <v>178</v>
      </c>
      <c r="D126" s="270"/>
      <c r="E126" s="271"/>
      <c r="F126" s="272"/>
      <c r="G126" s="273"/>
      <c r="H126" s="179"/>
      <c r="I126" s="179"/>
      <c r="J126" s="179"/>
      <c r="K126" s="179"/>
      <c r="L126" s="179"/>
      <c r="M126" s="179"/>
      <c r="N126" s="170"/>
      <c r="O126" s="170"/>
      <c r="P126" s="170"/>
      <c r="Q126" s="170"/>
      <c r="R126" s="170"/>
      <c r="S126" s="170"/>
      <c r="T126" s="171"/>
      <c r="U126" s="17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 t="s">
        <v>122</v>
      </c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3" t="str">
        <f>C126</f>
        <v>ABS 2mm na dvířka, korpus 0,5mm</v>
      </c>
      <c r="BB126" s="160"/>
      <c r="BC126" s="160"/>
      <c r="BD126" s="160"/>
      <c r="BE126" s="160"/>
      <c r="BF126" s="160"/>
      <c r="BG126" s="160"/>
      <c r="BH126" s="160"/>
    </row>
    <row r="127" spans="1:60" outlineLevel="1">
      <c r="A127" s="161"/>
      <c r="B127" s="168"/>
      <c r="C127" s="269" t="s">
        <v>202</v>
      </c>
      <c r="D127" s="270"/>
      <c r="E127" s="271"/>
      <c r="F127" s="272"/>
      <c r="G127" s="273"/>
      <c r="H127" s="179"/>
      <c r="I127" s="179"/>
      <c r="J127" s="179"/>
      <c r="K127" s="179"/>
      <c r="L127" s="179"/>
      <c r="M127" s="179"/>
      <c r="N127" s="170"/>
      <c r="O127" s="170"/>
      <c r="P127" s="170"/>
      <c r="Q127" s="170"/>
      <c r="R127" s="170"/>
      <c r="S127" s="170"/>
      <c r="T127" s="171"/>
      <c r="U127" s="17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 t="s">
        <v>122</v>
      </c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3" t="str">
        <f>C127</f>
        <v>Police 1ks</v>
      </c>
      <c r="BB127" s="160"/>
      <c r="BC127" s="160"/>
      <c r="BD127" s="160"/>
      <c r="BE127" s="160"/>
      <c r="BF127" s="160"/>
      <c r="BG127" s="160"/>
      <c r="BH127" s="160"/>
    </row>
    <row r="128" spans="1:60" outlineLevel="1">
      <c r="A128" s="161"/>
      <c r="B128" s="168"/>
      <c r="C128" s="269" t="s">
        <v>180</v>
      </c>
      <c r="D128" s="270"/>
      <c r="E128" s="271"/>
      <c r="F128" s="272"/>
      <c r="G128" s="273"/>
      <c r="H128" s="179"/>
      <c r="I128" s="179"/>
      <c r="J128" s="179"/>
      <c r="K128" s="179"/>
      <c r="L128" s="179"/>
      <c r="M128" s="179"/>
      <c r="N128" s="170"/>
      <c r="O128" s="170"/>
      <c r="P128" s="170"/>
      <c r="Q128" s="170"/>
      <c r="R128" s="170"/>
      <c r="S128" s="170"/>
      <c r="T128" s="171"/>
      <c r="U128" s="17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 t="s">
        <v>122</v>
      </c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3" t="str">
        <f>C128</f>
        <v>Položka vč. dopravy a montáže</v>
      </c>
      <c r="BB128" s="160"/>
      <c r="BC128" s="160"/>
      <c r="BD128" s="160"/>
      <c r="BE128" s="160"/>
      <c r="BF128" s="160"/>
      <c r="BG128" s="160"/>
      <c r="BH128" s="160"/>
    </row>
    <row r="129" spans="1:60" outlineLevel="1">
      <c r="A129" s="161">
        <v>10</v>
      </c>
      <c r="B129" s="168" t="s">
        <v>203</v>
      </c>
      <c r="C129" s="198" t="s">
        <v>204</v>
      </c>
      <c r="D129" s="170" t="s">
        <v>119</v>
      </c>
      <c r="E129" s="175">
        <v>1</v>
      </c>
      <c r="F129" s="178"/>
      <c r="G129" s="179">
        <f>ROUND(E129*F129,2)</f>
        <v>0</v>
      </c>
      <c r="H129" s="178"/>
      <c r="I129" s="179">
        <f>ROUND(E129*H129,2)</f>
        <v>0</v>
      </c>
      <c r="J129" s="178"/>
      <c r="K129" s="179">
        <f>ROUND(E129*J129,2)</f>
        <v>0</v>
      </c>
      <c r="L129" s="179">
        <v>21</v>
      </c>
      <c r="M129" s="179">
        <f>G129*(1+L129/100)</f>
        <v>0</v>
      </c>
      <c r="N129" s="170">
        <v>0</v>
      </c>
      <c r="O129" s="170">
        <f>ROUND(E129*N129,5)</f>
        <v>0</v>
      </c>
      <c r="P129" s="170">
        <v>0</v>
      </c>
      <c r="Q129" s="170">
        <f>ROUND(E129*P129,5)</f>
        <v>0</v>
      </c>
      <c r="R129" s="170"/>
      <c r="S129" s="170"/>
      <c r="T129" s="171">
        <v>0</v>
      </c>
      <c r="U129" s="170">
        <f>ROUND(E129*T129,2)</f>
        <v>0</v>
      </c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 t="s">
        <v>120</v>
      </c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</row>
    <row r="130" spans="1:60" outlineLevel="1">
      <c r="A130" s="161"/>
      <c r="B130" s="168"/>
      <c r="C130" s="269" t="s">
        <v>205</v>
      </c>
      <c r="D130" s="270"/>
      <c r="E130" s="271"/>
      <c r="F130" s="272"/>
      <c r="G130" s="273"/>
      <c r="H130" s="179"/>
      <c r="I130" s="179"/>
      <c r="J130" s="179"/>
      <c r="K130" s="179"/>
      <c r="L130" s="179"/>
      <c r="M130" s="179"/>
      <c r="N130" s="170"/>
      <c r="O130" s="170"/>
      <c r="P130" s="170"/>
      <c r="Q130" s="170"/>
      <c r="R130" s="170"/>
      <c r="S130" s="170"/>
      <c r="T130" s="171"/>
      <c r="U130" s="17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 t="s">
        <v>122</v>
      </c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3" t="str">
        <f>C130</f>
        <v>Výška kahanu 160 mm</v>
      </c>
      <c r="BB130" s="160"/>
      <c r="BC130" s="160"/>
      <c r="BD130" s="160"/>
      <c r="BE130" s="160"/>
      <c r="BF130" s="160"/>
      <c r="BG130" s="160"/>
      <c r="BH130" s="160"/>
    </row>
    <row r="131" spans="1:60" outlineLevel="1">
      <c r="A131" s="161"/>
      <c r="B131" s="168"/>
      <c r="C131" s="269" t="s">
        <v>206</v>
      </c>
      <c r="D131" s="270"/>
      <c r="E131" s="271"/>
      <c r="F131" s="272"/>
      <c r="G131" s="273"/>
      <c r="H131" s="179"/>
      <c r="I131" s="179"/>
      <c r="J131" s="179"/>
      <c r="K131" s="179"/>
      <c r="L131" s="179"/>
      <c r="M131" s="179"/>
      <c r="N131" s="170"/>
      <c r="O131" s="170"/>
      <c r="P131" s="170"/>
      <c r="Q131" s="170"/>
      <c r="R131" s="170"/>
      <c r="S131" s="170"/>
      <c r="T131" s="171"/>
      <c r="U131" s="17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 t="s">
        <v>122</v>
      </c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3" t="str">
        <f>C131</f>
        <v>Průměr trysky vnitřní 15mm</v>
      </c>
      <c r="BB131" s="160"/>
      <c r="BC131" s="160"/>
      <c r="BD131" s="160"/>
      <c r="BE131" s="160"/>
      <c r="BF131" s="160"/>
      <c r="BG131" s="160"/>
      <c r="BH131" s="160"/>
    </row>
    <row r="132" spans="1:60" outlineLevel="1">
      <c r="A132" s="161"/>
      <c r="B132" s="168"/>
      <c r="C132" s="269" t="s">
        <v>207</v>
      </c>
      <c r="D132" s="270"/>
      <c r="E132" s="271"/>
      <c r="F132" s="272"/>
      <c r="G132" s="273"/>
      <c r="H132" s="179"/>
      <c r="I132" s="179"/>
      <c r="J132" s="179"/>
      <c r="K132" s="179"/>
      <c r="L132" s="179"/>
      <c r="M132" s="179"/>
      <c r="N132" s="170"/>
      <c r="O132" s="170"/>
      <c r="P132" s="170"/>
      <c r="Q132" s="170"/>
      <c r="R132" s="170"/>
      <c r="S132" s="170"/>
      <c r="T132" s="171"/>
      <c r="U132" s="17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 t="s">
        <v>122</v>
      </c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3" t="str">
        <f>C132</f>
        <v>Průtokový tlak 3,15kPa pro propanbutan</v>
      </c>
      <c r="BB132" s="160"/>
      <c r="BC132" s="160"/>
      <c r="BD132" s="160"/>
      <c r="BE132" s="160"/>
      <c r="BF132" s="160"/>
      <c r="BG132" s="160"/>
      <c r="BH132" s="160"/>
    </row>
    <row r="133" spans="1:60" outlineLevel="1">
      <c r="A133" s="161"/>
      <c r="B133" s="168"/>
      <c r="C133" s="269" t="s">
        <v>208</v>
      </c>
      <c r="D133" s="270"/>
      <c r="E133" s="271"/>
      <c r="F133" s="272"/>
      <c r="G133" s="273"/>
      <c r="H133" s="179"/>
      <c r="I133" s="179"/>
      <c r="J133" s="179"/>
      <c r="K133" s="179"/>
      <c r="L133" s="179"/>
      <c r="M133" s="179"/>
      <c r="N133" s="170"/>
      <c r="O133" s="170"/>
      <c r="P133" s="170"/>
      <c r="Q133" s="170"/>
      <c r="R133" s="170"/>
      <c r="S133" s="170"/>
      <c r="T133" s="171"/>
      <c r="U133" s="17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 t="s">
        <v>122</v>
      </c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3" t="str">
        <f>C133</f>
        <v>Vč. hadice a spon</v>
      </c>
      <c r="BB133" s="160"/>
      <c r="BC133" s="160"/>
      <c r="BD133" s="160"/>
      <c r="BE133" s="160"/>
      <c r="BF133" s="160"/>
      <c r="BG133" s="160"/>
      <c r="BH133" s="160"/>
    </row>
    <row r="134" spans="1:60" outlineLevel="1">
      <c r="A134" s="161">
        <v>11</v>
      </c>
      <c r="B134" s="168" t="s">
        <v>209</v>
      </c>
      <c r="C134" s="198" t="s">
        <v>210</v>
      </c>
      <c r="D134" s="170" t="s">
        <v>119</v>
      </c>
      <c r="E134" s="175">
        <v>1</v>
      </c>
      <c r="F134" s="178"/>
      <c r="G134" s="179">
        <f>ROUND(E134*F134,2)</f>
        <v>0</v>
      </c>
      <c r="H134" s="178"/>
      <c r="I134" s="179">
        <f>ROUND(E134*H134,2)</f>
        <v>0</v>
      </c>
      <c r="J134" s="178"/>
      <c r="K134" s="179">
        <f>ROUND(E134*J134,2)</f>
        <v>0</v>
      </c>
      <c r="L134" s="179">
        <v>21</v>
      </c>
      <c r="M134" s="179">
        <f>G134*(1+L134/100)</f>
        <v>0</v>
      </c>
      <c r="N134" s="170">
        <v>0</v>
      </c>
      <c r="O134" s="170">
        <f>ROUND(E134*N134,5)</f>
        <v>0</v>
      </c>
      <c r="P134" s="170">
        <v>0</v>
      </c>
      <c r="Q134" s="170">
        <f>ROUND(E134*P134,5)</f>
        <v>0</v>
      </c>
      <c r="R134" s="170"/>
      <c r="S134" s="170"/>
      <c r="T134" s="171">
        <v>0</v>
      </c>
      <c r="U134" s="170">
        <f>ROUND(E134*T134,2)</f>
        <v>0</v>
      </c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 t="s">
        <v>120</v>
      </c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</row>
    <row r="135" spans="1:60" outlineLevel="1">
      <c r="A135" s="161"/>
      <c r="B135" s="168"/>
      <c r="C135" s="269" t="s">
        <v>211</v>
      </c>
      <c r="D135" s="270"/>
      <c r="E135" s="271"/>
      <c r="F135" s="272"/>
      <c r="G135" s="273"/>
      <c r="H135" s="179"/>
      <c r="I135" s="179"/>
      <c r="J135" s="179"/>
      <c r="K135" s="179"/>
      <c r="L135" s="179"/>
      <c r="M135" s="179"/>
      <c r="N135" s="170"/>
      <c r="O135" s="170"/>
      <c r="P135" s="170"/>
      <c r="Q135" s="170"/>
      <c r="R135" s="170"/>
      <c r="S135" s="170"/>
      <c r="T135" s="171"/>
      <c r="U135" s="17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 t="s">
        <v>122</v>
      </c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3" t="str">
        <f>C135</f>
        <v>Lesklý epoxidový povrch,</v>
      </c>
      <c r="BB135" s="160"/>
      <c r="BC135" s="160"/>
      <c r="BD135" s="160"/>
      <c r="BE135" s="160"/>
      <c r="BF135" s="160"/>
      <c r="BG135" s="160"/>
      <c r="BH135" s="160"/>
    </row>
    <row r="136" spans="1:60" outlineLevel="1">
      <c r="A136" s="161"/>
      <c r="B136" s="168"/>
      <c r="C136" s="269" t="s">
        <v>212</v>
      </c>
      <c r="D136" s="270"/>
      <c r="E136" s="271"/>
      <c r="F136" s="272"/>
      <c r="G136" s="273"/>
      <c r="H136" s="179"/>
      <c r="I136" s="179"/>
      <c r="J136" s="179"/>
      <c r="K136" s="179"/>
      <c r="L136" s="179"/>
      <c r="M136" s="179"/>
      <c r="N136" s="170"/>
      <c r="O136" s="170"/>
      <c r="P136" s="170"/>
      <c r="Q136" s="170"/>
      <c r="R136" s="170"/>
      <c r="S136" s="170"/>
      <c r="T136" s="171"/>
      <c r="U136" s="17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 t="s">
        <v>122</v>
      </c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3" t="str">
        <f>C136</f>
        <v>odolný proti chemikáliím a UV záření.</v>
      </c>
      <c r="BB136" s="160"/>
      <c r="BC136" s="160"/>
      <c r="BD136" s="160"/>
      <c r="BE136" s="160"/>
      <c r="BF136" s="160"/>
      <c r="BG136" s="160"/>
      <c r="BH136" s="160"/>
    </row>
    <row r="137" spans="1:60">
      <c r="A137" s="162" t="s">
        <v>115</v>
      </c>
      <c r="B137" s="169" t="s">
        <v>62</v>
      </c>
      <c r="C137" s="200" t="s">
        <v>63</v>
      </c>
      <c r="D137" s="173"/>
      <c r="E137" s="177"/>
      <c r="F137" s="181"/>
      <c r="G137" s="181">
        <f>SUMIF(AE138:AE156,"&lt;&gt;NOR",G138:G156)</f>
        <v>0</v>
      </c>
      <c r="H137" s="181"/>
      <c r="I137" s="181">
        <f>SUM(I138:I156)</f>
        <v>0</v>
      </c>
      <c r="J137" s="181"/>
      <c r="K137" s="181">
        <f>SUM(K138:K156)</f>
        <v>0</v>
      </c>
      <c r="L137" s="181"/>
      <c r="M137" s="181">
        <f>SUM(M138:M156)</f>
        <v>0</v>
      </c>
      <c r="N137" s="173"/>
      <c r="O137" s="173">
        <f>SUM(O138:O156)</f>
        <v>0</v>
      </c>
      <c r="P137" s="173"/>
      <c r="Q137" s="173">
        <f>SUM(Q138:Q156)</f>
        <v>0</v>
      </c>
      <c r="R137" s="173"/>
      <c r="S137" s="173"/>
      <c r="T137" s="174"/>
      <c r="U137" s="173">
        <f>SUM(U138:U156)</f>
        <v>0</v>
      </c>
      <c r="AE137" t="s">
        <v>116</v>
      </c>
    </row>
    <row r="138" spans="1:60" ht="20.399999999999999" outlineLevel="1">
      <c r="A138" s="161">
        <v>12</v>
      </c>
      <c r="B138" s="168" t="s">
        <v>213</v>
      </c>
      <c r="C138" s="198" t="s">
        <v>214</v>
      </c>
      <c r="D138" s="170" t="s">
        <v>119</v>
      </c>
      <c r="E138" s="175">
        <v>1</v>
      </c>
      <c r="F138" s="178"/>
      <c r="G138" s="179">
        <f>ROUND(E138*F138,2)</f>
        <v>0</v>
      </c>
      <c r="H138" s="178"/>
      <c r="I138" s="179">
        <f>ROUND(E138*H138,2)</f>
        <v>0</v>
      </c>
      <c r="J138" s="178"/>
      <c r="K138" s="179">
        <f>ROUND(E138*J138,2)</f>
        <v>0</v>
      </c>
      <c r="L138" s="179">
        <v>21</v>
      </c>
      <c r="M138" s="179">
        <f>G138*(1+L138/100)</f>
        <v>0</v>
      </c>
      <c r="N138" s="170">
        <v>0</v>
      </c>
      <c r="O138" s="170">
        <f>ROUND(E138*N138,5)</f>
        <v>0</v>
      </c>
      <c r="P138" s="170">
        <v>0</v>
      </c>
      <c r="Q138" s="170">
        <f>ROUND(E138*P138,5)</f>
        <v>0</v>
      </c>
      <c r="R138" s="170"/>
      <c r="S138" s="170"/>
      <c r="T138" s="171">
        <v>0</v>
      </c>
      <c r="U138" s="170">
        <f>ROUND(E138*T138,2)</f>
        <v>0</v>
      </c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 t="s">
        <v>120</v>
      </c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</row>
    <row r="139" spans="1:60" ht="21" outlineLevel="1">
      <c r="A139" s="161"/>
      <c r="B139" s="168"/>
      <c r="C139" s="269" t="s">
        <v>123</v>
      </c>
      <c r="D139" s="270"/>
      <c r="E139" s="271"/>
      <c r="F139" s="272"/>
      <c r="G139" s="273"/>
      <c r="H139" s="179"/>
      <c r="I139" s="179"/>
      <c r="J139" s="179"/>
      <c r="K139" s="179"/>
      <c r="L139" s="179"/>
      <c r="M139" s="179"/>
      <c r="N139" s="170"/>
      <c r="O139" s="170"/>
      <c r="P139" s="170"/>
      <c r="Q139" s="170"/>
      <c r="R139" s="170"/>
      <c r="S139" s="170"/>
      <c r="T139" s="171"/>
      <c r="U139" s="17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 t="s">
        <v>122</v>
      </c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3" t="str">
        <f>C139</f>
        <v>Kovová konstrukce stolu kotvená do podlahy (jekl 40 x 20 mm); nebo 40x40 mm apod., povrchová úprava komaxit, výškově stavitelné nožky, otvory pro upevnění do podlahy</v>
      </c>
      <c r="BB139" s="160"/>
      <c r="BC139" s="160"/>
      <c r="BD139" s="160"/>
      <c r="BE139" s="160"/>
      <c r="BF139" s="160"/>
      <c r="BG139" s="160"/>
      <c r="BH139" s="160"/>
    </row>
    <row r="140" spans="1:60" ht="21" outlineLevel="1">
      <c r="A140" s="161"/>
      <c r="B140" s="168"/>
      <c r="C140" s="269" t="s">
        <v>215</v>
      </c>
      <c r="D140" s="270"/>
      <c r="E140" s="271"/>
      <c r="F140" s="272"/>
      <c r="G140" s="273"/>
      <c r="H140" s="179"/>
      <c r="I140" s="179"/>
      <c r="J140" s="179"/>
      <c r="K140" s="179"/>
      <c r="L140" s="179"/>
      <c r="M140" s="179"/>
      <c r="N140" s="170"/>
      <c r="O140" s="170"/>
      <c r="P140" s="170"/>
      <c r="Q140" s="170"/>
      <c r="R140" s="170"/>
      <c r="S140" s="170"/>
      <c r="T140" s="171"/>
      <c r="U140" s="17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 t="s">
        <v>122</v>
      </c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3" t="str">
        <f>C140</f>
        <v>Pracovní deska z ultratenké celoplošné dlažby tl. 5mm s podlepením, chem. a mechanická odolnost, lepeno flexi lepidlem</v>
      </c>
      <c r="BB140" s="160"/>
      <c r="BC140" s="160"/>
      <c r="BD140" s="160"/>
      <c r="BE140" s="160"/>
      <c r="BF140" s="160"/>
      <c r="BG140" s="160"/>
      <c r="BH140" s="160"/>
    </row>
    <row r="141" spans="1:60" outlineLevel="1">
      <c r="A141" s="161"/>
      <c r="B141" s="168"/>
      <c r="C141" s="269" t="s">
        <v>125</v>
      </c>
      <c r="D141" s="270"/>
      <c r="E141" s="271"/>
      <c r="F141" s="272"/>
      <c r="G141" s="273"/>
      <c r="H141" s="179"/>
      <c r="I141" s="179"/>
      <c r="J141" s="179"/>
      <c r="K141" s="179"/>
      <c r="L141" s="179"/>
      <c r="M141" s="179"/>
      <c r="N141" s="170"/>
      <c r="O141" s="170"/>
      <c r="P141" s="170"/>
      <c r="Q141" s="170"/>
      <c r="R141" s="170"/>
      <c r="S141" s="170"/>
      <c r="T141" s="171"/>
      <c r="U141" s="17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 t="s">
        <v>122</v>
      </c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3" t="str">
        <f>C141</f>
        <v>LDT na  opláštění stolů apod. - tl. 18mm, ABS hrany 0,5mm</v>
      </c>
      <c r="BB141" s="160"/>
      <c r="BC141" s="160"/>
      <c r="BD141" s="160"/>
      <c r="BE141" s="160"/>
      <c r="BF141" s="160"/>
      <c r="BG141" s="160"/>
      <c r="BH141" s="160"/>
    </row>
    <row r="142" spans="1:60" outlineLevel="1">
      <c r="A142" s="161"/>
      <c r="B142" s="168"/>
      <c r="C142" s="269" t="s">
        <v>216</v>
      </c>
      <c r="D142" s="270"/>
      <c r="E142" s="271"/>
      <c r="F142" s="272"/>
      <c r="G142" s="273"/>
      <c r="H142" s="179"/>
      <c r="I142" s="179"/>
      <c r="J142" s="179"/>
      <c r="K142" s="179"/>
      <c r="L142" s="179"/>
      <c r="M142" s="179"/>
      <c r="N142" s="170"/>
      <c r="O142" s="170"/>
      <c r="P142" s="170"/>
      <c r="Q142" s="170"/>
      <c r="R142" s="170"/>
      <c r="S142" s="170"/>
      <c r="T142" s="171"/>
      <c r="U142" s="17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 t="s">
        <v>122</v>
      </c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3" t="str">
        <f>C142</f>
        <v>Dvířka uzamykatelná.</v>
      </c>
      <c r="BB142" s="160"/>
      <c r="BC142" s="160"/>
      <c r="BD142" s="160"/>
      <c r="BE142" s="160"/>
      <c r="BF142" s="160"/>
      <c r="BG142" s="160"/>
      <c r="BH142" s="160"/>
    </row>
    <row r="143" spans="1:60" outlineLevel="1">
      <c r="A143" s="161"/>
      <c r="B143" s="168"/>
      <c r="C143" s="269" t="s">
        <v>126</v>
      </c>
      <c r="D143" s="270"/>
      <c r="E143" s="271"/>
      <c r="F143" s="272"/>
      <c r="G143" s="273"/>
      <c r="H143" s="179"/>
      <c r="I143" s="179"/>
      <c r="J143" s="179"/>
      <c r="K143" s="179"/>
      <c r="L143" s="179"/>
      <c r="M143" s="179"/>
      <c r="N143" s="170"/>
      <c r="O143" s="170"/>
      <c r="P143" s="170"/>
      <c r="Q143" s="170"/>
      <c r="R143" s="170"/>
      <c r="S143" s="170"/>
      <c r="T143" s="171"/>
      <c r="U143" s="17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 t="s">
        <v>122</v>
      </c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3" t="str">
        <f>C143</f>
        <v>Položka je včetně dopravy a montáže</v>
      </c>
      <c r="BB143" s="160"/>
      <c r="BC143" s="160"/>
      <c r="BD143" s="160"/>
      <c r="BE143" s="160"/>
      <c r="BF143" s="160"/>
      <c r="BG143" s="160"/>
      <c r="BH143" s="160"/>
    </row>
    <row r="144" spans="1:60" ht="20.399999999999999" outlineLevel="1">
      <c r="A144" s="161">
        <v>13</v>
      </c>
      <c r="B144" s="168" t="s">
        <v>217</v>
      </c>
      <c r="C144" s="198" t="s">
        <v>218</v>
      </c>
      <c r="D144" s="170" t="s">
        <v>119</v>
      </c>
      <c r="E144" s="175">
        <v>1</v>
      </c>
      <c r="F144" s="178"/>
      <c r="G144" s="179">
        <f>ROUND(E144*F144,2)</f>
        <v>0</v>
      </c>
      <c r="H144" s="178"/>
      <c r="I144" s="179">
        <f>ROUND(E144*H144,2)</f>
        <v>0</v>
      </c>
      <c r="J144" s="178"/>
      <c r="K144" s="179">
        <f>ROUND(E144*J144,2)</f>
        <v>0</v>
      </c>
      <c r="L144" s="179">
        <v>21</v>
      </c>
      <c r="M144" s="179">
        <f>G144*(1+L144/100)</f>
        <v>0</v>
      </c>
      <c r="N144" s="170">
        <v>0</v>
      </c>
      <c r="O144" s="170">
        <f>ROUND(E144*N144,5)</f>
        <v>0</v>
      </c>
      <c r="P144" s="170">
        <v>0</v>
      </c>
      <c r="Q144" s="170">
        <f>ROUND(E144*P144,5)</f>
        <v>0</v>
      </c>
      <c r="R144" s="170"/>
      <c r="S144" s="170"/>
      <c r="T144" s="171">
        <v>0</v>
      </c>
      <c r="U144" s="170">
        <f>ROUND(E144*T144,2)</f>
        <v>0</v>
      </c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 t="s">
        <v>120</v>
      </c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</row>
    <row r="145" spans="1:60" outlineLevel="1">
      <c r="A145" s="161"/>
      <c r="B145" s="168"/>
      <c r="C145" s="269" t="s">
        <v>219</v>
      </c>
      <c r="D145" s="270"/>
      <c r="E145" s="271"/>
      <c r="F145" s="272"/>
      <c r="G145" s="273"/>
      <c r="H145" s="179"/>
      <c r="I145" s="179"/>
      <c r="J145" s="179"/>
      <c r="K145" s="179"/>
      <c r="L145" s="179"/>
      <c r="M145" s="179"/>
      <c r="N145" s="170"/>
      <c r="O145" s="170"/>
      <c r="P145" s="170"/>
      <c r="Q145" s="170"/>
      <c r="R145" s="170"/>
      <c r="S145" s="170"/>
      <c r="T145" s="171"/>
      <c r="U145" s="17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 t="s">
        <v>122</v>
      </c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3" t="str">
        <f t="shared" ref="BA145:BA152" si="6">C145</f>
        <v>Součástí dodávky je sifon a příslušenství.</v>
      </c>
      <c r="BB145" s="160"/>
      <c r="BC145" s="160"/>
      <c r="BD145" s="160"/>
      <c r="BE145" s="160"/>
      <c r="BF145" s="160"/>
      <c r="BG145" s="160"/>
      <c r="BH145" s="160"/>
    </row>
    <row r="146" spans="1:60" outlineLevel="1">
      <c r="A146" s="161"/>
      <c r="B146" s="168"/>
      <c r="C146" s="269" t="s">
        <v>220</v>
      </c>
      <c r="D146" s="270"/>
      <c r="E146" s="271"/>
      <c r="F146" s="272"/>
      <c r="G146" s="273"/>
      <c r="H146" s="179"/>
      <c r="I146" s="179"/>
      <c r="J146" s="179"/>
      <c r="K146" s="179"/>
      <c r="L146" s="179"/>
      <c r="M146" s="179"/>
      <c r="N146" s="170"/>
      <c r="O146" s="170"/>
      <c r="P146" s="170"/>
      <c r="Q146" s="170"/>
      <c r="R146" s="170"/>
      <c r="S146" s="170"/>
      <c r="T146" s="171"/>
      <c r="U146" s="17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 t="s">
        <v>122</v>
      </c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3" t="str">
        <f t="shared" si="6"/>
        <v>K dřezu se též prodává výtokové ramínko.</v>
      </c>
      <c r="BB146" s="160"/>
      <c r="BC146" s="160"/>
      <c r="BD146" s="160"/>
      <c r="BE146" s="160"/>
      <c r="BF146" s="160"/>
      <c r="BG146" s="160"/>
      <c r="BH146" s="160"/>
    </row>
    <row r="147" spans="1:60" outlineLevel="1">
      <c r="A147" s="161"/>
      <c r="B147" s="168"/>
      <c r="C147" s="269" t="s">
        <v>221</v>
      </c>
      <c r="D147" s="270"/>
      <c r="E147" s="271"/>
      <c r="F147" s="272"/>
      <c r="G147" s="273"/>
      <c r="H147" s="179"/>
      <c r="I147" s="179"/>
      <c r="J147" s="179"/>
      <c r="K147" s="179"/>
      <c r="L147" s="179"/>
      <c r="M147" s="179"/>
      <c r="N147" s="170"/>
      <c r="O147" s="170"/>
      <c r="P147" s="170"/>
      <c r="Q147" s="170"/>
      <c r="R147" s="170"/>
      <c r="S147" s="170"/>
      <c r="T147" s="171"/>
      <c r="U147" s="17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 t="s">
        <v>122</v>
      </c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3" t="str">
        <f t="shared" si="6"/>
        <v>Technické parametry dřezu: </v>
      </c>
      <c r="BB147" s="160"/>
      <c r="BC147" s="160"/>
      <c r="BD147" s="160"/>
      <c r="BE147" s="160"/>
      <c r="BF147" s="160"/>
      <c r="BG147" s="160"/>
      <c r="BH147" s="160"/>
    </row>
    <row r="148" spans="1:60" outlineLevel="1">
      <c r="A148" s="161"/>
      <c r="B148" s="168"/>
      <c r="C148" s="269" t="s">
        <v>222</v>
      </c>
      <c r="D148" s="270"/>
      <c r="E148" s="271"/>
      <c r="F148" s="272"/>
      <c r="G148" s="273"/>
      <c r="H148" s="179"/>
      <c r="I148" s="179"/>
      <c r="J148" s="179"/>
      <c r="K148" s="179"/>
      <c r="L148" s="179"/>
      <c r="M148" s="179"/>
      <c r="N148" s="170"/>
      <c r="O148" s="170"/>
      <c r="P148" s="170"/>
      <c r="Q148" s="170"/>
      <c r="R148" s="170"/>
      <c r="S148" s="170"/>
      <c r="T148" s="171"/>
      <c r="U148" s="17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 t="s">
        <v>122</v>
      </c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3" t="str">
        <f t="shared" si="6"/>
        <v>Délka, šířka, výška</v>
      </c>
      <c r="BB148" s="160"/>
      <c r="BC148" s="160"/>
      <c r="BD148" s="160"/>
      <c r="BE148" s="160"/>
      <c r="BF148" s="160"/>
      <c r="BG148" s="160"/>
      <c r="BH148" s="160"/>
    </row>
    <row r="149" spans="1:60" outlineLevel="1">
      <c r="A149" s="161"/>
      <c r="B149" s="168"/>
      <c r="C149" s="269" t="s">
        <v>223</v>
      </c>
      <c r="D149" s="270"/>
      <c r="E149" s="271"/>
      <c r="F149" s="272"/>
      <c r="G149" s="273"/>
      <c r="H149" s="179"/>
      <c r="I149" s="179"/>
      <c r="J149" s="179"/>
      <c r="K149" s="179"/>
      <c r="L149" s="179"/>
      <c r="M149" s="179"/>
      <c r="N149" s="170"/>
      <c r="O149" s="170"/>
      <c r="P149" s="170"/>
      <c r="Q149" s="170"/>
      <c r="R149" s="170"/>
      <c r="S149" s="170"/>
      <c r="T149" s="171"/>
      <c r="U149" s="17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 t="s">
        <v>122</v>
      </c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3" t="str">
        <f t="shared" si="6"/>
        <v>Vnější průměr: 540 mm, 335 mm, 240 mm</v>
      </c>
      <c r="BB149" s="160"/>
      <c r="BC149" s="160"/>
      <c r="BD149" s="160"/>
      <c r="BE149" s="160"/>
      <c r="BF149" s="160"/>
      <c r="BG149" s="160"/>
      <c r="BH149" s="160"/>
    </row>
    <row r="150" spans="1:60" outlineLevel="1">
      <c r="A150" s="161"/>
      <c r="B150" s="168"/>
      <c r="C150" s="269" t="s">
        <v>224</v>
      </c>
      <c r="D150" s="270"/>
      <c r="E150" s="271"/>
      <c r="F150" s="272"/>
      <c r="G150" s="273"/>
      <c r="H150" s="179"/>
      <c r="I150" s="179"/>
      <c r="J150" s="179"/>
      <c r="K150" s="179"/>
      <c r="L150" s="179"/>
      <c r="M150" s="179"/>
      <c r="N150" s="170"/>
      <c r="O150" s="170"/>
      <c r="P150" s="170"/>
      <c r="Q150" s="170"/>
      <c r="R150" s="170"/>
      <c r="S150" s="170"/>
      <c r="T150" s="171"/>
      <c r="U150" s="17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 t="s">
        <v>122</v>
      </c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3" t="str">
        <f t="shared" si="6"/>
        <v>Vnitřní průměr: 480 mm, 275 mm, 230 mm</v>
      </c>
      <c r="BB150" s="160"/>
      <c r="BC150" s="160"/>
      <c r="BD150" s="160"/>
      <c r="BE150" s="160"/>
      <c r="BF150" s="160"/>
      <c r="BG150" s="160"/>
      <c r="BH150" s="160"/>
    </row>
    <row r="151" spans="1:60" outlineLevel="1">
      <c r="A151" s="161"/>
      <c r="B151" s="168"/>
      <c r="C151" s="269" t="s">
        <v>225</v>
      </c>
      <c r="D151" s="270"/>
      <c r="E151" s="271"/>
      <c r="F151" s="272"/>
      <c r="G151" s="273"/>
      <c r="H151" s="179"/>
      <c r="I151" s="179"/>
      <c r="J151" s="179"/>
      <c r="K151" s="179"/>
      <c r="L151" s="179"/>
      <c r="M151" s="179"/>
      <c r="N151" s="170"/>
      <c r="O151" s="170"/>
      <c r="P151" s="170"/>
      <c r="Q151" s="170"/>
      <c r="R151" s="170"/>
      <c r="S151" s="170"/>
      <c r="T151" s="171"/>
      <c r="U151" s="17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 t="s">
        <v>122</v>
      </c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3" t="str">
        <f t="shared" si="6"/>
        <v> </v>
      </c>
      <c r="BB151" s="160"/>
      <c r="BC151" s="160"/>
      <c r="BD151" s="160"/>
      <c r="BE151" s="160"/>
      <c r="BF151" s="160"/>
      <c r="BG151" s="160"/>
      <c r="BH151" s="160"/>
    </row>
    <row r="152" spans="1:60" outlineLevel="1">
      <c r="A152" s="161"/>
      <c r="B152" s="168"/>
      <c r="C152" s="269" t="s">
        <v>225</v>
      </c>
      <c r="D152" s="270"/>
      <c r="E152" s="271"/>
      <c r="F152" s="272"/>
      <c r="G152" s="273"/>
      <c r="H152" s="179"/>
      <c r="I152" s="179"/>
      <c r="J152" s="179"/>
      <c r="K152" s="179"/>
      <c r="L152" s="179"/>
      <c r="M152" s="179"/>
      <c r="N152" s="170"/>
      <c r="O152" s="170"/>
      <c r="P152" s="170"/>
      <c r="Q152" s="170"/>
      <c r="R152" s="170"/>
      <c r="S152" s="170"/>
      <c r="T152" s="171"/>
      <c r="U152" s="17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 t="s">
        <v>122</v>
      </c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3" t="str">
        <f t="shared" si="6"/>
        <v> </v>
      </c>
      <c r="BB152" s="160"/>
      <c r="BC152" s="160"/>
      <c r="BD152" s="160"/>
      <c r="BE152" s="160"/>
      <c r="BF152" s="160"/>
      <c r="BG152" s="160"/>
      <c r="BH152" s="160"/>
    </row>
    <row r="153" spans="1:60" outlineLevel="1">
      <c r="A153" s="161">
        <v>14</v>
      </c>
      <c r="B153" s="168" t="s">
        <v>226</v>
      </c>
      <c r="C153" s="198" t="s">
        <v>227</v>
      </c>
      <c r="D153" s="170" t="s">
        <v>119</v>
      </c>
      <c r="E153" s="175">
        <v>1</v>
      </c>
      <c r="F153" s="178"/>
      <c r="G153" s="179">
        <f>ROUND(E153*F153,2)</f>
        <v>0</v>
      </c>
      <c r="H153" s="178"/>
      <c r="I153" s="179">
        <f>ROUND(E153*H153,2)</f>
        <v>0</v>
      </c>
      <c r="J153" s="178"/>
      <c r="K153" s="179">
        <f>ROUND(E153*J153,2)</f>
        <v>0</v>
      </c>
      <c r="L153" s="179">
        <v>21</v>
      </c>
      <c r="M153" s="179">
        <f>G153*(1+L153/100)</f>
        <v>0</v>
      </c>
      <c r="N153" s="170">
        <v>0</v>
      </c>
      <c r="O153" s="170">
        <f>ROUND(E153*N153,5)</f>
        <v>0</v>
      </c>
      <c r="P153" s="170">
        <v>0</v>
      </c>
      <c r="Q153" s="170">
        <f>ROUND(E153*P153,5)</f>
        <v>0</v>
      </c>
      <c r="R153" s="170"/>
      <c r="S153" s="170"/>
      <c r="T153" s="171">
        <v>0</v>
      </c>
      <c r="U153" s="170">
        <f>ROUND(E153*T153,2)</f>
        <v>0</v>
      </c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 t="s">
        <v>120</v>
      </c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</row>
    <row r="154" spans="1:60" outlineLevel="1">
      <c r="A154" s="161"/>
      <c r="B154" s="168"/>
      <c r="C154" s="269" t="s">
        <v>228</v>
      </c>
      <c r="D154" s="270"/>
      <c r="E154" s="271"/>
      <c r="F154" s="272"/>
      <c r="G154" s="273"/>
      <c r="H154" s="179"/>
      <c r="I154" s="179"/>
      <c r="J154" s="179"/>
      <c r="K154" s="179"/>
      <c r="L154" s="179"/>
      <c r="M154" s="179"/>
      <c r="N154" s="170"/>
      <c r="O154" s="170"/>
      <c r="P154" s="170"/>
      <c r="Q154" s="170"/>
      <c r="R154" s="170"/>
      <c r="S154" s="170"/>
      <c r="T154" s="171"/>
      <c r="U154" s="17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 t="s">
        <v>122</v>
      </c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3" t="str">
        <f>C154</f>
        <v>Lesklý epoxidový povrch, odolná proti chemikáliím a UV záření.</v>
      </c>
      <c r="BB154" s="160"/>
      <c r="BC154" s="160"/>
      <c r="BD154" s="160"/>
      <c r="BE154" s="160"/>
      <c r="BF154" s="160"/>
      <c r="BG154" s="160"/>
      <c r="BH154" s="160"/>
    </row>
    <row r="155" spans="1:60" outlineLevel="1">
      <c r="A155" s="161"/>
      <c r="B155" s="168"/>
      <c r="C155" s="269" t="s">
        <v>229</v>
      </c>
      <c r="D155" s="270"/>
      <c r="E155" s="271"/>
      <c r="F155" s="272"/>
      <c r="G155" s="273"/>
      <c r="H155" s="179"/>
      <c r="I155" s="179"/>
      <c r="J155" s="179"/>
      <c r="K155" s="179"/>
      <c r="L155" s="179"/>
      <c r="M155" s="179"/>
      <c r="N155" s="170"/>
      <c r="O155" s="170"/>
      <c r="P155" s="170"/>
      <c r="Q155" s="170"/>
      <c r="R155" s="170"/>
      <c r="S155" s="170"/>
      <c r="T155" s="171"/>
      <c r="U155" s="17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 t="s">
        <v>122</v>
      </c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3" t="str">
        <f>C155</f>
        <v>Obsahuje výměnné prvky - olivku a perlátor.</v>
      </c>
      <c r="BB155" s="160"/>
      <c r="BC155" s="160"/>
      <c r="BD155" s="160"/>
      <c r="BE155" s="160"/>
      <c r="BF155" s="160"/>
      <c r="BG155" s="160"/>
      <c r="BH155" s="160"/>
    </row>
    <row r="156" spans="1:60" outlineLevel="1">
      <c r="A156" s="161"/>
      <c r="B156" s="168"/>
      <c r="C156" s="269" t="s">
        <v>230</v>
      </c>
      <c r="D156" s="270"/>
      <c r="E156" s="271"/>
      <c r="F156" s="272"/>
      <c r="G156" s="273"/>
      <c r="H156" s="179"/>
      <c r="I156" s="179"/>
      <c r="J156" s="179"/>
      <c r="K156" s="179"/>
      <c r="L156" s="179"/>
      <c r="M156" s="179"/>
      <c r="N156" s="170"/>
      <c r="O156" s="170"/>
      <c r="P156" s="170"/>
      <c r="Q156" s="170"/>
      <c r="R156" s="170"/>
      <c r="S156" s="170"/>
      <c r="T156" s="171"/>
      <c r="U156" s="17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 t="s">
        <v>122</v>
      </c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3" t="str">
        <f>C156</f>
        <v>Výška 250mm.</v>
      </c>
      <c r="BB156" s="160"/>
      <c r="BC156" s="160"/>
      <c r="BD156" s="160"/>
      <c r="BE156" s="160"/>
      <c r="BF156" s="160"/>
      <c r="BG156" s="160"/>
      <c r="BH156" s="160"/>
    </row>
    <row r="157" spans="1:60">
      <c r="A157" s="162" t="s">
        <v>115</v>
      </c>
      <c r="B157" s="169" t="s">
        <v>64</v>
      </c>
      <c r="C157" s="200" t="s">
        <v>65</v>
      </c>
      <c r="D157" s="173"/>
      <c r="E157" s="177"/>
      <c r="F157" s="181"/>
      <c r="G157" s="181">
        <f>SUMIF(AE158:AE163,"&lt;&gt;NOR",G158:G163)</f>
        <v>0</v>
      </c>
      <c r="H157" s="181"/>
      <c r="I157" s="181">
        <f>SUM(I158:I163)</f>
        <v>0</v>
      </c>
      <c r="J157" s="181"/>
      <c r="K157" s="181">
        <f>SUM(K158:K163)</f>
        <v>0</v>
      </c>
      <c r="L157" s="181"/>
      <c r="M157" s="181">
        <f>SUM(M158:M163)</f>
        <v>0</v>
      </c>
      <c r="N157" s="173"/>
      <c r="O157" s="173">
        <f>SUM(O158:O163)</f>
        <v>0</v>
      </c>
      <c r="P157" s="173"/>
      <c r="Q157" s="173">
        <f>SUM(Q158:Q163)</f>
        <v>0</v>
      </c>
      <c r="R157" s="173"/>
      <c r="S157" s="173"/>
      <c r="T157" s="174"/>
      <c r="U157" s="173">
        <f>SUM(U158:U163)</f>
        <v>0</v>
      </c>
      <c r="AE157" t="s">
        <v>116</v>
      </c>
    </row>
    <row r="158" spans="1:60" outlineLevel="1">
      <c r="A158" s="161">
        <v>15</v>
      </c>
      <c r="B158" s="168" t="s">
        <v>231</v>
      </c>
      <c r="C158" s="198" t="s">
        <v>232</v>
      </c>
      <c r="D158" s="170" t="s">
        <v>119</v>
      </c>
      <c r="E158" s="175">
        <v>1</v>
      </c>
      <c r="F158" s="178"/>
      <c r="G158" s="179">
        <f>ROUND(E158*F158,2)</f>
        <v>0</v>
      </c>
      <c r="H158" s="178"/>
      <c r="I158" s="179">
        <f>ROUND(E158*H158,2)</f>
        <v>0</v>
      </c>
      <c r="J158" s="178"/>
      <c r="K158" s="179">
        <f>ROUND(E158*J158,2)</f>
        <v>0</v>
      </c>
      <c r="L158" s="179">
        <v>21</v>
      </c>
      <c r="M158" s="179">
        <f>G158*(1+L158/100)</f>
        <v>0</v>
      </c>
      <c r="N158" s="170">
        <v>0</v>
      </c>
      <c r="O158" s="170">
        <f>ROUND(E158*N158,5)</f>
        <v>0</v>
      </c>
      <c r="P158" s="170">
        <v>0</v>
      </c>
      <c r="Q158" s="170">
        <f>ROUND(E158*P158,5)</f>
        <v>0</v>
      </c>
      <c r="R158" s="170"/>
      <c r="S158" s="170"/>
      <c r="T158" s="171">
        <v>0</v>
      </c>
      <c r="U158" s="170">
        <f>ROUND(E158*T158,2)</f>
        <v>0</v>
      </c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 t="s">
        <v>120</v>
      </c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</row>
    <row r="159" spans="1:60" outlineLevel="1">
      <c r="A159" s="161"/>
      <c r="B159" s="168"/>
      <c r="C159" s="269" t="s">
        <v>233</v>
      </c>
      <c r="D159" s="270"/>
      <c r="E159" s="271"/>
      <c r="F159" s="272"/>
      <c r="G159" s="273"/>
      <c r="H159" s="179"/>
      <c r="I159" s="179"/>
      <c r="J159" s="179"/>
      <c r="K159" s="179"/>
      <c r="L159" s="179"/>
      <c r="M159" s="179"/>
      <c r="N159" s="170"/>
      <c r="O159" s="170"/>
      <c r="P159" s="170"/>
      <c r="Q159" s="170"/>
      <c r="R159" s="170"/>
      <c r="S159" s="170"/>
      <c r="T159" s="171"/>
      <c r="U159" s="17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 t="s">
        <v>122</v>
      </c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3" t="str">
        <f>C159</f>
        <v>Stůl s mediovým tunelem, výsuvem na klávesnici a stojanem/závěsem na PC (dle výběru školy)</v>
      </c>
      <c r="BB159" s="160"/>
      <c r="BC159" s="160"/>
      <c r="BD159" s="160"/>
      <c r="BE159" s="160"/>
      <c r="BF159" s="160"/>
      <c r="BG159" s="160"/>
      <c r="BH159" s="160"/>
    </row>
    <row r="160" spans="1:60" outlineLevel="1">
      <c r="A160" s="161"/>
      <c r="B160" s="168"/>
      <c r="C160" s="269" t="s">
        <v>234</v>
      </c>
      <c r="D160" s="270"/>
      <c r="E160" s="271"/>
      <c r="F160" s="272"/>
      <c r="G160" s="273"/>
      <c r="H160" s="179"/>
      <c r="I160" s="179"/>
      <c r="J160" s="179"/>
      <c r="K160" s="179"/>
      <c r="L160" s="179"/>
      <c r="M160" s="179"/>
      <c r="N160" s="170"/>
      <c r="O160" s="170"/>
      <c r="P160" s="170"/>
      <c r="Q160" s="170"/>
      <c r="R160" s="170"/>
      <c r="S160" s="170"/>
      <c r="T160" s="171"/>
      <c r="U160" s="17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 t="s">
        <v>122</v>
      </c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3" t="str">
        <f>C160</f>
        <v>Kovová konstrukce stolu kotvená do podlahy (jekl 40 x 20 mm)</v>
      </c>
      <c r="BB160" s="160"/>
      <c r="BC160" s="160"/>
      <c r="BD160" s="160"/>
      <c r="BE160" s="160"/>
      <c r="BF160" s="160"/>
      <c r="BG160" s="160"/>
      <c r="BH160" s="160"/>
    </row>
    <row r="161" spans="1:60" outlineLevel="1">
      <c r="A161" s="161"/>
      <c r="B161" s="168"/>
      <c r="C161" s="269" t="s">
        <v>235</v>
      </c>
      <c r="D161" s="270"/>
      <c r="E161" s="271"/>
      <c r="F161" s="272"/>
      <c r="G161" s="273"/>
      <c r="H161" s="179"/>
      <c r="I161" s="179"/>
      <c r="J161" s="179"/>
      <c r="K161" s="179"/>
      <c r="L161" s="179"/>
      <c r="M161" s="179"/>
      <c r="N161" s="170"/>
      <c r="O161" s="170"/>
      <c r="P161" s="170"/>
      <c r="Q161" s="170"/>
      <c r="R161" s="170"/>
      <c r="S161" s="170"/>
      <c r="T161" s="171"/>
      <c r="U161" s="17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 t="s">
        <v>122</v>
      </c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3" t="str">
        <f>C161</f>
        <v>Opláštění LDT 18mm a pracovní deska - LDT 22mm tl.</v>
      </c>
      <c r="BB161" s="160"/>
      <c r="BC161" s="160"/>
      <c r="BD161" s="160"/>
      <c r="BE161" s="160"/>
      <c r="BF161" s="160"/>
      <c r="BG161" s="160"/>
      <c r="BH161" s="160"/>
    </row>
    <row r="162" spans="1:60" outlineLevel="1">
      <c r="A162" s="161"/>
      <c r="B162" s="168"/>
      <c r="C162" s="269" t="s">
        <v>236</v>
      </c>
      <c r="D162" s="270"/>
      <c r="E162" s="271"/>
      <c r="F162" s="272"/>
      <c r="G162" s="273"/>
      <c r="H162" s="179"/>
      <c r="I162" s="179"/>
      <c r="J162" s="179"/>
      <c r="K162" s="179"/>
      <c r="L162" s="179"/>
      <c r="M162" s="179"/>
      <c r="N162" s="170"/>
      <c r="O162" s="170"/>
      <c r="P162" s="170"/>
      <c r="Q162" s="170"/>
      <c r="R162" s="170"/>
      <c r="S162" s="170"/>
      <c r="T162" s="171"/>
      <c r="U162" s="17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 t="s">
        <v>122</v>
      </c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3" t="str">
        <f>C162</f>
        <v>ABS 2mm na prac. pochu, na korpus 0,5mm</v>
      </c>
      <c r="BB162" s="160"/>
      <c r="BC162" s="160"/>
      <c r="BD162" s="160"/>
      <c r="BE162" s="160"/>
      <c r="BF162" s="160"/>
      <c r="BG162" s="160"/>
      <c r="BH162" s="160"/>
    </row>
    <row r="163" spans="1:60" outlineLevel="1">
      <c r="A163" s="161"/>
      <c r="B163" s="168"/>
      <c r="C163" s="269" t="s">
        <v>180</v>
      </c>
      <c r="D163" s="270"/>
      <c r="E163" s="271"/>
      <c r="F163" s="272"/>
      <c r="G163" s="273"/>
      <c r="H163" s="179"/>
      <c r="I163" s="179"/>
      <c r="J163" s="179"/>
      <c r="K163" s="179"/>
      <c r="L163" s="179"/>
      <c r="M163" s="179"/>
      <c r="N163" s="170"/>
      <c r="O163" s="170"/>
      <c r="P163" s="170"/>
      <c r="Q163" s="170"/>
      <c r="R163" s="170"/>
      <c r="S163" s="170"/>
      <c r="T163" s="171"/>
      <c r="U163" s="17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 t="s">
        <v>122</v>
      </c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3" t="str">
        <f>C163</f>
        <v>Položka vč. dopravy a montáže</v>
      </c>
      <c r="BB163" s="160"/>
      <c r="BC163" s="160"/>
      <c r="BD163" s="160"/>
      <c r="BE163" s="160"/>
      <c r="BF163" s="160"/>
      <c r="BG163" s="160"/>
      <c r="BH163" s="160"/>
    </row>
    <row r="164" spans="1:60">
      <c r="A164" s="162" t="s">
        <v>115</v>
      </c>
      <c r="B164" s="169" t="s">
        <v>66</v>
      </c>
      <c r="C164" s="200" t="s">
        <v>67</v>
      </c>
      <c r="D164" s="173"/>
      <c r="E164" s="177"/>
      <c r="F164" s="181"/>
      <c r="G164" s="181">
        <f>SUMIF(AE165:AE168,"&lt;&gt;NOR",G165:G168)</f>
        <v>0</v>
      </c>
      <c r="H164" s="181"/>
      <c r="I164" s="181">
        <f>SUM(I165:I168)</f>
        <v>0</v>
      </c>
      <c r="J164" s="181"/>
      <c r="K164" s="181">
        <f>SUM(K165:K168)</f>
        <v>0</v>
      </c>
      <c r="L164" s="181"/>
      <c r="M164" s="181">
        <f>SUM(M165:M168)</f>
        <v>0</v>
      </c>
      <c r="N164" s="173"/>
      <c r="O164" s="173">
        <f>SUM(O165:O168)</f>
        <v>0</v>
      </c>
      <c r="P164" s="173"/>
      <c r="Q164" s="173">
        <f>SUM(Q165:Q168)</f>
        <v>0</v>
      </c>
      <c r="R164" s="173"/>
      <c r="S164" s="173"/>
      <c r="T164" s="174"/>
      <c r="U164" s="173">
        <f>SUM(U165:U168)</f>
        <v>0</v>
      </c>
      <c r="AE164" t="s">
        <v>116</v>
      </c>
    </row>
    <row r="165" spans="1:60" outlineLevel="1">
      <c r="A165" s="161">
        <v>16</v>
      </c>
      <c r="B165" s="168" t="s">
        <v>237</v>
      </c>
      <c r="C165" s="198" t="s">
        <v>238</v>
      </c>
      <c r="D165" s="170" t="s">
        <v>119</v>
      </c>
      <c r="E165" s="175">
        <v>1</v>
      </c>
      <c r="F165" s="178"/>
      <c r="G165" s="179">
        <f>ROUND(E165*F165,2)</f>
        <v>0</v>
      </c>
      <c r="H165" s="178"/>
      <c r="I165" s="179">
        <f>ROUND(E165*H165,2)</f>
        <v>0</v>
      </c>
      <c r="J165" s="178"/>
      <c r="K165" s="179">
        <f>ROUND(E165*J165,2)</f>
        <v>0</v>
      </c>
      <c r="L165" s="179">
        <v>21</v>
      </c>
      <c r="M165" s="179">
        <f>G165*(1+L165/100)</f>
        <v>0</v>
      </c>
      <c r="N165" s="170">
        <v>0</v>
      </c>
      <c r="O165" s="170">
        <f>ROUND(E165*N165,5)</f>
        <v>0</v>
      </c>
      <c r="P165" s="170">
        <v>0</v>
      </c>
      <c r="Q165" s="170">
        <f>ROUND(E165*P165,5)</f>
        <v>0</v>
      </c>
      <c r="R165" s="170"/>
      <c r="S165" s="170"/>
      <c r="T165" s="171">
        <v>0</v>
      </c>
      <c r="U165" s="170">
        <f>ROUND(E165*T165,2)</f>
        <v>0</v>
      </c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 t="s">
        <v>120</v>
      </c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60"/>
      <c r="BA165" s="160"/>
      <c r="BB165" s="160"/>
      <c r="BC165" s="160"/>
      <c r="BD165" s="160"/>
      <c r="BE165" s="160"/>
      <c r="BF165" s="160"/>
      <c r="BG165" s="160"/>
      <c r="BH165" s="160"/>
    </row>
    <row r="166" spans="1:60" outlineLevel="1">
      <c r="A166" s="161"/>
      <c r="B166" s="168"/>
      <c r="C166" s="269" t="s">
        <v>239</v>
      </c>
      <c r="D166" s="270"/>
      <c r="E166" s="271"/>
      <c r="F166" s="272"/>
      <c r="G166" s="273"/>
      <c r="H166" s="179"/>
      <c r="I166" s="179"/>
      <c r="J166" s="179"/>
      <c r="K166" s="179"/>
      <c r="L166" s="179"/>
      <c r="M166" s="179"/>
      <c r="N166" s="170"/>
      <c r="O166" s="170"/>
      <c r="P166" s="170"/>
      <c r="Q166" s="170"/>
      <c r="R166" s="170"/>
      <c r="S166" s="170"/>
      <c r="T166" s="171"/>
      <c r="U166" s="17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 t="s">
        <v>122</v>
      </c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3" t="str">
        <f>C166</f>
        <v>pojízdná, na kolečkách, plynový píst, kovový kříž, polohovatelný sedák a opěrák, vysoký opěrák</v>
      </c>
      <c r="BB166" s="160"/>
      <c r="BC166" s="160"/>
      <c r="BD166" s="160"/>
      <c r="BE166" s="160"/>
      <c r="BF166" s="160"/>
      <c r="BG166" s="160"/>
      <c r="BH166" s="160"/>
    </row>
    <row r="167" spans="1:60" outlineLevel="1">
      <c r="A167" s="161"/>
      <c r="B167" s="168"/>
      <c r="C167" s="269" t="s">
        <v>240</v>
      </c>
      <c r="D167" s="270"/>
      <c r="E167" s="271"/>
      <c r="F167" s="272"/>
      <c r="G167" s="273"/>
      <c r="H167" s="179"/>
      <c r="I167" s="179"/>
      <c r="J167" s="179"/>
      <c r="K167" s="179"/>
      <c r="L167" s="179"/>
      <c r="M167" s="179"/>
      <c r="N167" s="170"/>
      <c r="O167" s="170"/>
      <c r="P167" s="170"/>
      <c r="Q167" s="170"/>
      <c r="R167" s="170"/>
      <c r="S167" s="170"/>
      <c r="T167" s="171"/>
      <c r="U167" s="17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 t="s">
        <v>122</v>
      </c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3" t="str">
        <f>C167</f>
        <v>bez područek</v>
      </c>
      <c r="BB167" s="160"/>
      <c r="BC167" s="160"/>
      <c r="BD167" s="160"/>
      <c r="BE167" s="160"/>
      <c r="BF167" s="160"/>
      <c r="BG167" s="160"/>
      <c r="BH167" s="160"/>
    </row>
    <row r="168" spans="1:60" outlineLevel="1">
      <c r="A168" s="161"/>
      <c r="B168" s="168"/>
      <c r="C168" s="269" t="s">
        <v>136</v>
      </c>
      <c r="D168" s="270"/>
      <c r="E168" s="271"/>
      <c r="F168" s="272"/>
      <c r="G168" s="273"/>
      <c r="H168" s="179"/>
      <c r="I168" s="179"/>
      <c r="J168" s="179"/>
      <c r="K168" s="179"/>
      <c r="L168" s="179"/>
      <c r="M168" s="179"/>
      <c r="N168" s="170"/>
      <c r="O168" s="170"/>
      <c r="P168" s="170"/>
      <c r="Q168" s="170"/>
      <c r="R168" s="170"/>
      <c r="S168" s="170"/>
      <c r="T168" s="171"/>
      <c r="U168" s="17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 t="s">
        <v>122</v>
      </c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3" t="str">
        <f>C168</f>
        <v>položka vč. dopravy a montáže</v>
      </c>
      <c r="BB168" s="160"/>
      <c r="BC168" s="160"/>
      <c r="BD168" s="160"/>
      <c r="BE168" s="160"/>
      <c r="BF168" s="160"/>
      <c r="BG168" s="160"/>
      <c r="BH168" s="160"/>
    </row>
    <row r="169" spans="1:60">
      <c r="A169" s="162" t="s">
        <v>115</v>
      </c>
      <c r="B169" s="169" t="s">
        <v>68</v>
      </c>
      <c r="C169" s="200" t="s">
        <v>69</v>
      </c>
      <c r="D169" s="173"/>
      <c r="E169" s="177"/>
      <c r="F169" s="181"/>
      <c r="G169" s="181">
        <f>SUMIF(AE170:AE249,"&lt;&gt;NOR",G170:G249)</f>
        <v>0</v>
      </c>
      <c r="H169" s="181"/>
      <c r="I169" s="181">
        <f>SUM(I170:I249)</f>
        <v>0</v>
      </c>
      <c r="J169" s="181"/>
      <c r="K169" s="181">
        <f>SUM(K170:K249)</f>
        <v>0</v>
      </c>
      <c r="L169" s="181"/>
      <c r="M169" s="181">
        <f>SUM(M170:M249)</f>
        <v>0</v>
      </c>
      <c r="N169" s="173"/>
      <c r="O169" s="173">
        <f>SUM(O170:O249)</f>
        <v>0</v>
      </c>
      <c r="P169" s="173"/>
      <c r="Q169" s="173">
        <f>SUM(Q170:Q249)</f>
        <v>0</v>
      </c>
      <c r="R169" s="173"/>
      <c r="S169" s="173"/>
      <c r="T169" s="174"/>
      <c r="U169" s="173">
        <f>SUM(U170:U249)</f>
        <v>0</v>
      </c>
      <c r="AE169" t="s">
        <v>116</v>
      </c>
    </row>
    <row r="170" spans="1:60" ht="20.399999999999999" outlineLevel="1">
      <c r="A170" s="161">
        <v>17</v>
      </c>
      <c r="B170" s="168" t="s">
        <v>117</v>
      </c>
      <c r="C170" s="198" t="s">
        <v>241</v>
      </c>
      <c r="D170" s="170" t="s">
        <v>119</v>
      </c>
      <c r="E170" s="175">
        <v>4</v>
      </c>
      <c r="F170" s="178"/>
      <c r="G170" s="179">
        <f>ROUND(E170*F170,2)</f>
        <v>0</v>
      </c>
      <c r="H170" s="178"/>
      <c r="I170" s="179">
        <f>ROUND(E170*H170,2)</f>
        <v>0</v>
      </c>
      <c r="J170" s="178"/>
      <c r="K170" s="179">
        <f>ROUND(E170*J170,2)</f>
        <v>0</v>
      </c>
      <c r="L170" s="179">
        <v>21</v>
      </c>
      <c r="M170" s="179">
        <f>G170*(1+L170/100)</f>
        <v>0</v>
      </c>
      <c r="N170" s="170">
        <v>0</v>
      </c>
      <c r="O170" s="170">
        <f>ROUND(E170*N170,5)</f>
        <v>0</v>
      </c>
      <c r="P170" s="170">
        <v>0</v>
      </c>
      <c r="Q170" s="170">
        <f>ROUND(E170*P170,5)</f>
        <v>0</v>
      </c>
      <c r="R170" s="170"/>
      <c r="S170" s="170"/>
      <c r="T170" s="171">
        <v>0</v>
      </c>
      <c r="U170" s="170">
        <f>ROUND(E170*T170,2)</f>
        <v>0</v>
      </c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 t="s">
        <v>120</v>
      </c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</row>
    <row r="171" spans="1:60" ht="21" outlineLevel="1">
      <c r="A171" s="161"/>
      <c r="B171" s="168"/>
      <c r="C171" s="269" t="s">
        <v>242</v>
      </c>
      <c r="D171" s="270"/>
      <c r="E171" s="271"/>
      <c r="F171" s="272"/>
      <c r="G171" s="273"/>
      <c r="H171" s="179"/>
      <c r="I171" s="179"/>
      <c r="J171" s="179"/>
      <c r="K171" s="179"/>
      <c r="L171" s="179"/>
      <c r="M171" s="179"/>
      <c r="N171" s="170"/>
      <c r="O171" s="170"/>
      <c r="P171" s="170"/>
      <c r="Q171" s="170"/>
      <c r="R171" s="170"/>
      <c r="S171" s="170"/>
      <c r="T171" s="171"/>
      <c r="U171" s="17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 t="s">
        <v>122</v>
      </c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3" t="str">
        <f t="shared" ref="BA171:BA177" si="7">C171</f>
        <v>Demonstrační  pracoviště včetně  mediového tunelu pro vedení rozvodů, odklopů v pracovní desce, otvoru pro osazení el. panelu a uzamykatelného šuplíku pod pracovní deskou (pro ukládání notebooků) - zámek na klíč</v>
      </c>
      <c r="BB171" s="160"/>
      <c r="BC171" s="160"/>
      <c r="BD171" s="160"/>
      <c r="BE171" s="160"/>
      <c r="BF171" s="160"/>
      <c r="BG171" s="160"/>
      <c r="BH171" s="160"/>
    </row>
    <row r="172" spans="1:60" ht="21" outlineLevel="1">
      <c r="A172" s="161"/>
      <c r="B172" s="168"/>
      <c r="C172" s="269" t="s">
        <v>123</v>
      </c>
      <c r="D172" s="270"/>
      <c r="E172" s="271"/>
      <c r="F172" s="272"/>
      <c r="G172" s="273"/>
      <c r="H172" s="179"/>
      <c r="I172" s="179"/>
      <c r="J172" s="179"/>
      <c r="K172" s="179"/>
      <c r="L172" s="179"/>
      <c r="M172" s="179"/>
      <c r="N172" s="170"/>
      <c r="O172" s="170"/>
      <c r="P172" s="170"/>
      <c r="Q172" s="170"/>
      <c r="R172" s="170"/>
      <c r="S172" s="170"/>
      <c r="T172" s="171"/>
      <c r="U172" s="17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 t="s">
        <v>122</v>
      </c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3" t="str">
        <f t="shared" si="7"/>
        <v>Kovová konstrukce stolu kotvená do podlahy (jekl 40 x 20 mm); nebo 40x40 mm apod., povrchová úprava komaxit, výškově stavitelné nožky, otvory pro upevnění do podlahy</v>
      </c>
      <c r="BB172" s="160"/>
      <c r="BC172" s="160"/>
      <c r="BD172" s="160"/>
      <c r="BE172" s="160"/>
      <c r="BF172" s="160"/>
      <c r="BG172" s="160"/>
      <c r="BH172" s="160"/>
    </row>
    <row r="173" spans="1:60" outlineLevel="1">
      <c r="A173" s="161"/>
      <c r="B173" s="168"/>
      <c r="C173" s="269" t="s">
        <v>359</v>
      </c>
      <c r="D173" s="270"/>
      <c r="E173" s="271"/>
      <c r="F173" s="272"/>
      <c r="G173" s="273"/>
      <c r="H173" s="179"/>
      <c r="I173" s="179"/>
      <c r="J173" s="179"/>
      <c r="K173" s="179"/>
      <c r="L173" s="179"/>
      <c r="M173" s="179"/>
      <c r="N173" s="170"/>
      <c r="O173" s="170"/>
      <c r="P173" s="170"/>
      <c r="Q173" s="170"/>
      <c r="R173" s="170"/>
      <c r="S173" s="170"/>
      <c r="T173" s="171"/>
      <c r="U173" s="17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 t="s">
        <v>122</v>
      </c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3" t="str">
        <f t="shared" si="7"/>
        <v>Odklop v pracovní desce na demonstrační panel (dodávka vč. elektrozámku)</v>
      </c>
      <c r="BB173" s="160"/>
      <c r="BC173" s="160"/>
      <c r="BD173" s="160"/>
      <c r="BE173" s="160"/>
      <c r="BF173" s="160"/>
      <c r="BG173" s="160"/>
      <c r="BH173" s="160"/>
    </row>
    <row r="174" spans="1:60" outlineLevel="1">
      <c r="A174" s="161"/>
      <c r="B174" s="168"/>
      <c r="C174" s="269" t="s">
        <v>328</v>
      </c>
      <c r="D174" s="270"/>
      <c r="E174" s="271"/>
      <c r="F174" s="272"/>
      <c r="G174" s="273"/>
      <c r="H174" s="179"/>
      <c r="I174" s="179"/>
      <c r="J174" s="179"/>
      <c r="K174" s="179"/>
      <c r="L174" s="179"/>
      <c r="M174" s="179"/>
      <c r="N174" s="170"/>
      <c r="O174" s="170"/>
      <c r="P174" s="170"/>
      <c r="Q174" s="170"/>
      <c r="R174" s="170"/>
      <c r="S174" s="170"/>
      <c r="T174" s="171"/>
      <c r="U174" s="17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 t="s">
        <v>122</v>
      </c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3" t="str">
        <f t="shared" si="7"/>
        <v>Odklop v pracovní desce na PB plyn (dodávka vč. elektrozámku)</v>
      </c>
      <c r="BB174" s="160"/>
      <c r="BC174" s="160"/>
      <c r="BD174" s="160"/>
      <c r="BE174" s="160"/>
      <c r="BF174" s="160"/>
      <c r="BG174" s="160"/>
      <c r="BH174" s="160"/>
    </row>
    <row r="175" spans="1:60" outlineLevel="1">
      <c r="A175" s="161"/>
      <c r="B175" s="168"/>
      <c r="C175" s="269" t="s">
        <v>243</v>
      </c>
      <c r="D175" s="270"/>
      <c r="E175" s="271"/>
      <c r="F175" s="272"/>
      <c r="G175" s="273"/>
      <c r="H175" s="179"/>
      <c r="I175" s="179"/>
      <c r="J175" s="179"/>
      <c r="K175" s="179"/>
      <c r="L175" s="179"/>
      <c r="M175" s="179"/>
      <c r="N175" s="170"/>
      <c r="O175" s="170"/>
      <c r="P175" s="170"/>
      <c r="Q175" s="170"/>
      <c r="R175" s="170"/>
      <c r="S175" s="170"/>
      <c r="T175" s="171"/>
      <c r="U175" s="17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 t="s">
        <v>122</v>
      </c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3" t="str">
        <f t="shared" si="7"/>
        <v>Pracovní deska z kompaktní desky tl.12mm, chemická a mechanická odolnost; odolnost vůči vodě a vlhkosti</v>
      </c>
      <c r="BB175" s="160"/>
      <c r="BC175" s="160"/>
      <c r="BD175" s="160"/>
      <c r="BE175" s="160"/>
      <c r="BF175" s="160"/>
      <c r="BG175" s="160"/>
      <c r="BH175" s="160"/>
    </row>
    <row r="176" spans="1:60" outlineLevel="1">
      <c r="A176" s="161"/>
      <c r="B176" s="168"/>
      <c r="C176" s="269" t="s">
        <v>125</v>
      </c>
      <c r="D176" s="270"/>
      <c r="E176" s="271"/>
      <c r="F176" s="272"/>
      <c r="G176" s="273"/>
      <c r="H176" s="179"/>
      <c r="I176" s="179"/>
      <c r="J176" s="179"/>
      <c r="K176" s="179"/>
      <c r="L176" s="179"/>
      <c r="M176" s="179"/>
      <c r="N176" s="170"/>
      <c r="O176" s="170"/>
      <c r="P176" s="170"/>
      <c r="Q176" s="170"/>
      <c r="R176" s="170"/>
      <c r="S176" s="170"/>
      <c r="T176" s="171"/>
      <c r="U176" s="17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 t="s">
        <v>122</v>
      </c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3" t="str">
        <f t="shared" si="7"/>
        <v>LDT na  opláštění stolů apod. - tl. 18mm, ABS hrany 0,5mm</v>
      </c>
      <c r="BB176" s="160"/>
      <c r="BC176" s="160"/>
      <c r="BD176" s="160"/>
      <c r="BE176" s="160"/>
      <c r="BF176" s="160"/>
      <c r="BG176" s="160"/>
      <c r="BH176" s="160"/>
    </row>
    <row r="177" spans="1:60" outlineLevel="1">
      <c r="A177" s="161"/>
      <c r="B177" s="168"/>
      <c r="C177" s="269" t="s">
        <v>126</v>
      </c>
      <c r="D177" s="270"/>
      <c r="E177" s="271"/>
      <c r="F177" s="272"/>
      <c r="G177" s="273"/>
      <c r="H177" s="179"/>
      <c r="I177" s="179"/>
      <c r="J177" s="179"/>
      <c r="K177" s="179"/>
      <c r="L177" s="179"/>
      <c r="M177" s="179"/>
      <c r="N177" s="170"/>
      <c r="O177" s="170"/>
      <c r="P177" s="170"/>
      <c r="Q177" s="170"/>
      <c r="R177" s="170"/>
      <c r="S177" s="170"/>
      <c r="T177" s="171"/>
      <c r="U177" s="17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 t="s">
        <v>122</v>
      </c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163" t="str">
        <f t="shared" si="7"/>
        <v>Položka je včetně dopravy a montáže</v>
      </c>
      <c r="BB177" s="160"/>
      <c r="BC177" s="160"/>
      <c r="BD177" s="160"/>
      <c r="BE177" s="160"/>
      <c r="BF177" s="160"/>
      <c r="BG177" s="160"/>
      <c r="BH177" s="160"/>
    </row>
    <row r="178" spans="1:60" ht="20.399999999999999" outlineLevel="1">
      <c r="A178" s="161">
        <v>18</v>
      </c>
      <c r="B178" s="168" t="s">
        <v>127</v>
      </c>
      <c r="C178" s="198" t="s">
        <v>128</v>
      </c>
      <c r="D178" s="170" t="s">
        <v>119</v>
      </c>
      <c r="E178" s="175">
        <v>4</v>
      </c>
      <c r="F178" s="178"/>
      <c r="G178" s="179">
        <f>ROUND(E178*F178,2)</f>
        <v>0</v>
      </c>
      <c r="H178" s="178"/>
      <c r="I178" s="179">
        <f>ROUND(E178*H178,2)</f>
        <v>0</v>
      </c>
      <c r="J178" s="178"/>
      <c r="K178" s="179">
        <f>ROUND(E178*J178,2)</f>
        <v>0</v>
      </c>
      <c r="L178" s="179">
        <v>21</v>
      </c>
      <c r="M178" s="179">
        <f>G178*(1+L178/100)</f>
        <v>0</v>
      </c>
      <c r="N178" s="170">
        <v>0</v>
      </c>
      <c r="O178" s="170">
        <f>ROUND(E178*N178,5)</f>
        <v>0</v>
      </c>
      <c r="P178" s="170">
        <v>0</v>
      </c>
      <c r="Q178" s="170">
        <f>ROUND(E178*P178,5)</f>
        <v>0</v>
      </c>
      <c r="R178" s="170"/>
      <c r="S178" s="170"/>
      <c r="T178" s="171">
        <v>0</v>
      </c>
      <c r="U178" s="170">
        <f>ROUND(E178*T178,2)</f>
        <v>0</v>
      </c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 t="s">
        <v>120</v>
      </c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</row>
    <row r="179" spans="1:60" outlineLevel="1">
      <c r="A179" s="161"/>
      <c r="B179" s="168"/>
      <c r="C179" s="269" t="s">
        <v>329</v>
      </c>
      <c r="D179" s="270"/>
      <c r="E179" s="271"/>
      <c r="F179" s="272"/>
      <c r="G179" s="273"/>
      <c r="H179" s="179"/>
      <c r="I179" s="179"/>
      <c r="J179" s="179"/>
      <c r="K179" s="179"/>
      <c r="L179" s="179"/>
      <c r="M179" s="179"/>
      <c r="N179" s="170"/>
      <c r="O179" s="170"/>
      <c r="P179" s="170"/>
      <c r="Q179" s="170"/>
      <c r="R179" s="170"/>
      <c r="S179" s="170"/>
      <c r="T179" s="171"/>
      <c r="U179" s="17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 t="s">
        <v>122</v>
      </c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3" t="str">
        <f t="shared" ref="BA179:BA187" si="8">C179</f>
        <v>Elektrický otočný panel (EOP)</v>
      </c>
      <c r="BB179" s="160"/>
      <c r="BC179" s="160"/>
      <c r="BD179" s="160"/>
      <c r="BE179" s="160"/>
      <c r="BF179" s="160"/>
      <c r="BG179" s="160"/>
      <c r="BH179" s="160"/>
    </row>
    <row r="180" spans="1:60" ht="21" outlineLevel="1">
      <c r="A180" s="161"/>
      <c r="B180" s="168"/>
      <c r="C180" s="269" t="s">
        <v>330</v>
      </c>
      <c r="D180" s="270"/>
      <c r="E180" s="271"/>
      <c r="F180" s="272"/>
      <c r="G180" s="273"/>
      <c r="H180" s="179"/>
      <c r="I180" s="179"/>
      <c r="J180" s="179"/>
      <c r="K180" s="179"/>
      <c r="L180" s="179"/>
      <c r="M180" s="179"/>
      <c r="N180" s="170"/>
      <c r="O180" s="170"/>
      <c r="P180" s="170"/>
      <c r="Q180" s="170"/>
      <c r="R180" s="170"/>
      <c r="S180" s="170"/>
      <c r="T180" s="171"/>
      <c r="U180" s="17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 t="s">
        <v>122</v>
      </c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3" t="str">
        <f t="shared" si="8"/>
        <v>Dálkové centrální ovládání umožňuje otáčení každým panelem (plynulé otevírání a zavírání), napěťové řídicí signály jsou poskytovány z rozvaděče učitele.</v>
      </c>
      <c r="BB180" s="160"/>
      <c r="BC180" s="160"/>
      <c r="BD180" s="160"/>
      <c r="BE180" s="160"/>
      <c r="BF180" s="160"/>
      <c r="BG180" s="160"/>
      <c r="BH180" s="160"/>
    </row>
    <row r="181" spans="1:60" outlineLevel="1">
      <c r="A181" s="161"/>
      <c r="B181" s="168"/>
      <c r="C181" s="269" t="s">
        <v>331</v>
      </c>
      <c r="D181" s="270"/>
      <c r="E181" s="271"/>
      <c r="F181" s="272"/>
      <c r="G181" s="273"/>
      <c r="H181" s="179"/>
      <c r="I181" s="179"/>
      <c r="J181" s="179"/>
      <c r="K181" s="179"/>
      <c r="L181" s="179"/>
      <c r="M181" s="179"/>
      <c r="N181" s="170"/>
      <c r="O181" s="170"/>
      <c r="P181" s="170"/>
      <c r="Q181" s="170"/>
      <c r="R181" s="170"/>
      <c r="S181" s="170"/>
      <c r="T181" s="171"/>
      <c r="U181" s="17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 t="s">
        <v>122</v>
      </c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3" t="str">
        <f t="shared" si="8"/>
        <v>*Panel neumožňuje uzavření při zapojení kabeláže</v>
      </c>
      <c r="BB181" s="160"/>
      <c r="BC181" s="160"/>
      <c r="BD181" s="160"/>
      <c r="BE181" s="160"/>
      <c r="BF181" s="160"/>
      <c r="BG181" s="160"/>
      <c r="BH181" s="160"/>
    </row>
    <row r="182" spans="1:60" outlineLevel="1">
      <c r="A182" s="161"/>
      <c r="B182" s="168"/>
      <c r="C182" s="269" t="s">
        <v>332</v>
      </c>
      <c r="D182" s="270"/>
      <c r="E182" s="271"/>
      <c r="F182" s="272"/>
      <c r="G182" s="273"/>
      <c r="H182" s="179"/>
      <c r="I182" s="179"/>
      <c r="J182" s="179"/>
      <c r="K182" s="179"/>
      <c r="L182" s="179"/>
      <c r="M182" s="179"/>
      <c r="N182" s="170"/>
      <c r="O182" s="170"/>
      <c r="P182" s="170"/>
      <c r="Q182" s="170"/>
      <c r="R182" s="170"/>
      <c r="S182" s="170"/>
      <c r="T182" s="171"/>
      <c r="U182" s="17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 t="s">
        <v>122</v>
      </c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3" t="str">
        <f t="shared" si="8"/>
        <v>* Při překročení povoleného proudu změní směr otáčení a tím uvolní překážku</v>
      </c>
      <c r="BB182" s="160"/>
      <c r="BC182" s="160"/>
      <c r="BD182" s="160"/>
      <c r="BE182" s="160"/>
      <c r="BF182" s="160"/>
      <c r="BG182" s="160"/>
      <c r="BH182" s="160"/>
    </row>
    <row r="183" spans="1:60" outlineLevel="1">
      <c r="A183" s="161"/>
      <c r="B183" s="168"/>
      <c r="C183" s="269" t="s">
        <v>333</v>
      </c>
      <c r="D183" s="270"/>
      <c r="E183" s="271"/>
      <c r="F183" s="272"/>
      <c r="G183" s="273"/>
      <c r="H183" s="179"/>
      <c r="I183" s="179"/>
      <c r="J183" s="179"/>
      <c r="K183" s="179"/>
      <c r="L183" s="179"/>
      <c r="M183" s="179"/>
      <c r="N183" s="170"/>
      <c r="O183" s="170"/>
      <c r="P183" s="170"/>
      <c r="Q183" s="170"/>
      <c r="R183" s="170"/>
      <c r="S183" s="170"/>
      <c r="T183" s="171"/>
      <c r="U183" s="17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 t="s">
        <v>122</v>
      </c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3" t="str">
        <f t="shared" si="8"/>
        <v>EOP bude obsahovat:</v>
      </c>
      <c r="BB183" s="160"/>
      <c r="BC183" s="160"/>
      <c r="BD183" s="160"/>
      <c r="BE183" s="160"/>
      <c r="BF183" s="160"/>
      <c r="BG183" s="160"/>
      <c r="BH183" s="160"/>
    </row>
    <row r="184" spans="1:60" outlineLevel="1">
      <c r="A184" s="161"/>
      <c r="B184" s="168"/>
      <c r="C184" s="269" t="s">
        <v>334</v>
      </c>
      <c r="D184" s="270"/>
      <c r="E184" s="271"/>
      <c r="F184" s="272"/>
      <c r="G184" s="273"/>
      <c r="H184" s="179"/>
      <c r="I184" s="179"/>
      <c r="J184" s="179"/>
      <c r="K184" s="179"/>
      <c r="L184" s="179"/>
      <c r="M184" s="179"/>
      <c r="N184" s="170"/>
      <c r="O184" s="170"/>
      <c r="P184" s="170"/>
      <c r="Q184" s="170"/>
      <c r="R184" s="170"/>
      <c r="S184" s="170"/>
      <c r="T184" s="171"/>
      <c r="U184" s="17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 t="s">
        <v>122</v>
      </c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3" t="str">
        <f t="shared" si="8"/>
        <v>o 1x zásuvky 230V</v>
      </c>
      <c r="BB184" s="160"/>
      <c r="BC184" s="160"/>
      <c r="BD184" s="160"/>
      <c r="BE184" s="160"/>
      <c r="BF184" s="160"/>
      <c r="BG184" s="160"/>
      <c r="BH184" s="160"/>
    </row>
    <row r="185" spans="1:60" outlineLevel="1">
      <c r="A185" s="161"/>
      <c r="B185" s="168"/>
      <c r="C185" s="269" t="s">
        <v>335</v>
      </c>
      <c r="D185" s="270"/>
      <c r="E185" s="271"/>
      <c r="F185" s="272"/>
      <c r="G185" s="273"/>
      <c r="H185" s="179"/>
      <c r="I185" s="179"/>
      <c r="J185" s="179"/>
      <c r="K185" s="179"/>
      <c r="L185" s="179"/>
      <c r="M185" s="179"/>
      <c r="N185" s="170"/>
      <c r="O185" s="170"/>
      <c r="P185" s="170"/>
      <c r="Q185" s="170"/>
      <c r="R185" s="170"/>
      <c r="S185" s="170"/>
      <c r="T185" s="171"/>
      <c r="U185" s="17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 t="s">
        <v>122</v>
      </c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3" t="str">
        <f t="shared" si="8"/>
        <v>o 1x zásuvku USB</v>
      </c>
      <c r="BB185" s="160"/>
      <c r="BC185" s="160"/>
      <c r="BD185" s="160"/>
      <c r="BE185" s="160"/>
      <c r="BF185" s="160"/>
      <c r="BG185" s="160"/>
      <c r="BH185" s="160"/>
    </row>
    <row r="186" spans="1:60" outlineLevel="1">
      <c r="A186" s="161"/>
      <c r="B186" s="168"/>
      <c r="C186" s="269" t="s">
        <v>129</v>
      </c>
      <c r="D186" s="270"/>
      <c r="E186" s="271"/>
      <c r="F186" s="272"/>
      <c r="G186" s="273"/>
      <c r="H186" s="179"/>
      <c r="I186" s="179"/>
      <c r="J186" s="179"/>
      <c r="K186" s="179"/>
      <c r="L186" s="179"/>
      <c r="M186" s="179"/>
      <c r="N186" s="170"/>
      <c r="O186" s="170"/>
      <c r="P186" s="170"/>
      <c r="Q186" s="170"/>
      <c r="R186" s="170"/>
      <c r="S186" s="170"/>
      <c r="T186" s="171"/>
      <c r="U186" s="17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 t="s">
        <v>122</v>
      </c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3" t="str">
        <f t="shared" si="8"/>
        <v>o 1x zásuvku LAN RJ45</v>
      </c>
      <c r="BB186" s="160"/>
      <c r="BC186" s="160"/>
      <c r="BD186" s="160"/>
      <c r="BE186" s="160"/>
      <c r="BF186" s="160"/>
      <c r="BG186" s="160"/>
      <c r="BH186" s="160"/>
    </row>
    <row r="187" spans="1:60" outlineLevel="1">
      <c r="A187" s="161"/>
      <c r="B187" s="168"/>
      <c r="C187" s="269" t="s">
        <v>130</v>
      </c>
      <c r="D187" s="270"/>
      <c r="E187" s="271"/>
      <c r="F187" s="272"/>
      <c r="G187" s="273"/>
      <c r="H187" s="179"/>
      <c r="I187" s="179"/>
      <c r="J187" s="179"/>
      <c r="K187" s="179"/>
      <c r="L187" s="179"/>
      <c r="M187" s="179"/>
      <c r="N187" s="170"/>
      <c r="O187" s="170"/>
      <c r="P187" s="170"/>
      <c r="Q187" s="170"/>
      <c r="R187" s="170"/>
      <c r="S187" s="170"/>
      <c r="T187" s="171"/>
      <c r="U187" s="17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 t="s">
        <v>122</v>
      </c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3" t="str">
        <f t="shared" si="8"/>
        <v>o 1x zdroj 0-24V AC/3W (napájení z rozvaděče) se zdířkami MN</v>
      </c>
      <c r="BB187" s="160"/>
      <c r="BC187" s="160"/>
      <c r="BD187" s="160"/>
      <c r="BE187" s="160"/>
      <c r="BF187" s="160"/>
      <c r="BG187" s="160"/>
      <c r="BH187" s="160"/>
    </row>
    <row r="188" spans="1:60" outlineLevel="1">
      <c r="A188" s="161"/>
      <c r="B188" s="168"/>
      <c r="C188" s="199" t="s">
        <v>131</v>
      </c>
      <c r="D188" s="172"/>
      <c r="E188" s="176"/>
      <c r="F188" s="180"/>
      <c r="G188" s="180"/>
      <c r="H188" s="179"/>
      <c r="I188" s="179"/>
      <c r="J188" s="179"/>
      <c r="K188" s="179"/>
      <c r="L188" s="179"/>
      <c r="M188" s="179"/>
      <c r="N188" s="170"/>
      <c r="O188" s="170"/>
      <c r="P188" s="170"/>
      <c r="Q188" s="170"/>
      <c r="R188" s="170"/>
      <c r="S188" s="170"/>
      <c r="T188" s="171"/>
      <c r="U188" s="17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 t="s">
        <v>122</v>
      </c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</row>
    <row r="189" spans="1:60" outlineLevel="1">
      <c r="A189" s="161"/>
      <c r="B189" s="168"/>
      <c r="C189" s="269" t="s">
        <v>132</v>
      </c>
      <c r="D189" s="270"/>
      <c r="E189" s="271"/>
      <c r="F189" s="272"/>
      <c r="G189" s="273"/>
      <c r="H189" s="179"/>
      <c r="I189" s="179"/>
      <c r="J189" s="179"/>
      <c r="K189" s="179"/>
      <c r="L189" s="179"/>
      <c r="M189" s="179"/>
      <c r="N189" s="170"/>
      <c r="O189" s="170"/>
      <c r="P189" s="170"/>
      <c r="Q189" s="170"/>
      <c r="R189" s="170"/>
      <c r="S189" s="170"/>
      <c r="T189" s="171"/>
      <c r="U189" s="17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 t="s">
        <v>122</v>
      </c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60"/>
      <c r="BA189" s="163" t="str">
        <f>C189</f>
        <v>Panel bude obsahovat také bezpečnostní přepážku oddělující část MN a NN.</v>
      </c>
      <c r="BB189" s="160"/>
      <c r="BC189" s="160"/>
      <c r="BD189" s="160"/>
      <c r="BE189" s="160"/>
      <c r="BF189" s="160"/>
      <c r="BG189" s="160"/>
      <c r="BH189" s="160"/>
    </row>
    <row r="190" spans="1:60" outlineLevel="1">
      <c r="A190" s="161"/>
      <c r="B190" s="168"/>
      <c r="C190" s="199" t="s">
        <v>133</v>
      </c>
      <c r="D190" s="172"/>
      <c r="E190" s="176"/>
      <c r="F190" s="180"/>
      <c r="G190" s="180"/>
      <c r="H190" s="179"/>
      <c r="I190" s="179"/>
      <c r="J190" s="179"/>
      <c r="K190" s="179"/>
      <c r="L190" s="179"/>
      <c r="M190" s="179"/>
      <c r="N190" s="170"/>
      <c r="O190" s="170"/>
      <c r="P190" s="170"/>
      <c r="Q190" s="170"/>
      <c r="R190" s="170"/>
      <c r="S190" s="170"/>
      <c r="T190" s="171"/>
      <c r="U190" s="17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 t="s">
        <v>122</v>
      </c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</row>
    <row r="191" spans="1:60" outlineLevel="1">
      <c r="A191" s="161"/>
      <c r="B191" s="168"/>
      <c r="C191" s="269" t="s">
        <v>336</v>
      </c>
      <c r="D191" s="270"/>
      <c r="E191" s="271"/>
      <c r="F191" s="272"/>
      <c r="G191" s="273"/>
      <c r="H191" s="179"/>
      <c r="I191" s="179"/>
      <c r="J191" s="179"/>
      <c r="K191" s="179"/>
      <c r="L191" s="179"/>
      <c r="M191" s="179"/>
      <c r="N191" s="170"/>
      <c r="O191" s="170"/>
      <c r="P191" s="170"/>
      <c r="Q191" s="170"/>
      <c r="R191" s="170"/>
      <c r="S191" s="170"/>
      <c r="T191" s="171"/>
      <c r="U191" s="17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 t="s">
        <v>122</v>
      </c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3" t="str">
        <f t="shared" ref="BA191:BA201" si="9">C191</f>
        <v>Parametry EOP:</v>
      </c>
      <c r="BB191" s="160"/>
      <c r="BC191" s="160"/>
      <c r="BD191" s="160"/>
      <c r="BE191" s="160"/>
      <c r="BF191" s="160"/>
      <c r="BG191" s="160"/>
      <c r="BH191" s="160"/>
    </row>
    <row r="192" spans="1:60" outlineLevel="1">
      <c r="A192" s="161"/>
      <c r="B192" s="168"/>
      <c r="C192" s="269" t="s">
        <v>337</v>
      </c>
      <c r="D192" s="270"/>
      <c r="E192" s="271"/>
      <c r="F192" s="272"/>
      <c r="G192" s="273"/>
      <c r="H192" s="179"/>
      <c r="I192" s="179"/>
      <c r="J192" s="179"/>
      <c r="K192" s="179"/>
      <c r="L192" s="179"/>
      <c r="M192" s="179"/>
      <c r="N192" s="170"/>
      <c r="O192" s="170"/>
      <c r="P192" s="170"/>
      <c r="Q192" s="170"/>
      <c r="R192" s="170"/>
      <c r="S192" s="170"/>
      <c r="T192" s="171"/>
      <c r="U192" s="17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 t="s">
        <v>122</v>
      </c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3" t="str">
        <f t="shared" si="9"/>
        <v>"Proudová soustava: 1 NPE, 50Hz AC,230V, TN-S"</v>
      </c>
      <c r="BB192" s="160"/>
      <c r="BC192" s="160"/>
      <c r="BD192" s="160"/>
      <c r="BE192" s="160"/>
      <c r="BF192" s="160"/>
      <c r="BG192" s="160"/>
      <c r="BH192" s="160"/>
    </row>
    <row r="193" spans="1:60" outlineLevel="1">
      <c r="A193" s="161"/>
      <c r="B193" s="168"/>
      <c r="C193" s="269" t="s">
        <v>338</v>
      </c>
      <c r="D193" s="270"/>
      <c r="E193" s="271"/>
      <c r="F193" s="272"/>
      <c r="G193" s="273"/>
      <c r="H193" s="179"/>
      <c r="I193" s="179"/>
      <c r="J193" s="179"/>
      <c r="K193" s="179"/>
      <c r="L193" s="179"/>
      <c r="M193" s="179"/>
      <c r="N193" s="170"/>
      <c r="O193" s="170"/>
      <c r="P193" s="170"/>
      <c r="Q193" s="170"/>
      <c r="R193" s="170"/>
      <c r="S193" s="170"/>
      <c r="T193" s="171"/>
      <c r="U193" s="17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 t="s">
        <v>122</v>
      </c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163" t="str">
        <f t="shared" si="9"/>
        <v>Krytí: IP 30</v>
      </c>
      <c r="BB193" s="160"/>
      <c r="BC193" s="160"/>
      <c r="BD193" s="160"/>
      <c r="BE193" s="160"/>
      <c r="BF193" s="160"/>
      <c r="BG193" s="160"/>
      <c r="BH193" s="160"/>
    </row>
    <row r="194" spans="1:60" outlineLevel="1">
      <c r="A194" s="161"/>
      <c r="B194" s="168"/>
      <c r="C194" s="269" t="s">
        <v>339</v>
      </c>
      <c r="D194" s="270"/>
      <c r="E194" s="271"/>
      <c r="F194" s="272"/>
      <c r="G194" s="273"/>
      <c r="H194" s="179"/>
      <c r="I194" s="179"/>
      <c r="J194" s="179"/>
      <c r="K194" s="179"/>
      <c r="L194" s="179"/>
      <c r="M194" s="179"/>
      <c r="N194" s="170"/>
      <c r="O194" s="170"/>
      <c r="P194" s="170"/>
      <c r="Q194" s="170"/>
      <c r="R194" s="170"/>
      <c r="S194" s="170"/>
      <c r="T194" s="171"/>
      <c r="U194" s="17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 t="s">
        <v>122</v>
      </c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60"/>
      <c r="BA194" s="163" t="str">
        <f t="shared" si="9"/>
        <v>Pracovní rozsah teplot: 0 - 35°C</v>
      </c>
      <c r="BB194" s="160"/>
      <c r="BC194" s="160"/>
      <c r="BD194" s="160"/>
      <c r="BE194" s="160"/>
      <c r="BF194" s="160"/>
      <c r="BG194" s="160"/>
      <c r="BH194" s="160"/>
    </row>
    <row r="195" spans="1:60" outlineLevel="1">
      <c r="A195" s="161"/>
      <c r="B195" s="168"/>
      <c r="C195" s="269" t="s">
        <v>340</v>
      </c>
      <c r="D195" s="270"/>
      <c r="E195" s="271"/>
      <c r="F195" s="272"/>
      <c r="G195" s="273"/>
      <c r="H195" s="179"/>
      <c r="I195" s="179"/>
      <c r="J195" s="179"/>
      <c r="K195" s="179"/>
      <c r="L195" s="179"/>
      <c r="M195" s="179"/>
      <c r="N195" s="170"/>
      <c r="O195" s="170"/>
      <c r="P195" s="170"/>
      <c r="Q195" s="170"/>
      <c r="R195" s="170"/>
      <c r="S195" s="170"/>
      <c r="T195" s="171"/>
      <c r="U195" s="17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 t="s">
        <v>122</v>
      </c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3" t="str">
        <f t="shared" si="9"/>
        <v>InA: 6A, (obvod zásuvky NN) + 2A, (obvod zdroje 0-24V AC)</v>
      </c>
      <c r="BB195" s="160"/>
      <c r="BC195" s="160"/>
      <c r="BD195" s="160"/>
      <c r="BE195" s="160"/>
      <c r="BF195" s="160"/>
      <c r="BG195" s="160"/>
      <c r="BH195" s="160"/>
    </row>
    <row r="196" spans="1:60" outlineLevel="1">
      <c r="A196" s="161"/>
      <c r="B196" s="168"/>
      <c r="C196" s="269" t="s">
        <v>341</v>
      </c>
      <c r="D196" s="270"/>
      <c r="E196" s="271"/>
      <c r="F196" s="272"/>
      <c r="G196" s="273"/>
      <c r="H196" s="179"/>
      <c r="I196" s="179"/>
      <c r="J196" s="179"/>
      <c r="K196" s="179"/>
      <c r="L196" s="179"/>
      <c r="M196" s="179"/>
      <c r="N196" s="170"/>
      <c r="O196" s="170"/>
      <c r="P196" s="170"/>
      <c r="Q196" s="170"/>
      <c r="R196" s="170"/>
      <c r="S196" s="170"/>
      <c r="T196" s="171"/>
      <c r="U196" s="17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 t="s">
        <v>122</v>
      </c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163" t="str">
        <f t="shared" si="9"/>
        <v>USB -  2,5W / 5V, 0,5A, (podle použitého adaptéru)</v>
      </c>
      <c r="BB196" s="160"/>
      <c r="BC196" s="160"/>
      <c r="BD196" s="160"/>
      <c r="BE196" s="160"/>
      <c r="BF196" s="160"/>
      <c r="BG196" s="160"/>
      <c r="BH196" s="160"/>
    </row>
    <row r="197" spans="1:60" outlineLevel="1">
      <c r="A197" s="161"/>
      <c r="B197" s="168"/>
      <c r="C197" s="269" t="s">
        <v>342</v>
      </c>
      <c r="D197" s="270"/>
      <c r="E197" s="271"/>
      <c r="F197" s="272"/>
      <c r="G197" s="273"/>
      <c r="H197" s="179"/>
      <c r="I197" s="179"/>
      <c r="J197" s="179"/>
      <c r="K197" s="179"/>
      <c r="L197" s="179"/>
      <c r="M197" s="179"/>
      <c r="N197" s="170"/>
      <c r="O197" s="170"/>
      <c r="P197" s="170"/>
      <c r="Q197" s="170"/>
      <c r="R197" s="170"/>
      <c r="S197" s="170"/>
      <c r="T197" s="171"/>
      <c r="U197" s="17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 t="s">
        <v>122</v>
      </c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3" t="str">
        <f t="shared" si="9"/>
        <v>"0-24V AC -  3W / 24V / 0,125A, zkratuvzdorný "</v>
      </c>
      <c r="BB197" s="160"/>
      <c r="BC197" s="160"/>
      <c r="BD197" s="160"/>
      <c r="BE197" s="160"/>
      <c r="BF197" s="160"/>
      <c r="BG197" s="160"/>
      <c r="BH197" s="160"/>
    </row>
    <row r="198" spans="1:60" outlineLevel="1">
      <c r="A198" s="161"/>
      <c r="B198" s="168"/>
      <c r="C198" s="269" t="s">
        <v>343</v>
      </c>
      <c r="D198" s="270"/>
      <c r="E198" s="271"/>
      <c r="F198" s="272"/>
      <c r="G198" s="273"/>
      <c r="H198" s="179"/>
      <c r="I198" s="179"/>
      <c r="J198" s="179"/>
      <c r="K198" s="179"/>
      <c r="L198" s="179"/>
      <c r="M198" s="179"/>
      <c r="N198" s="170"/>
      <c r="O198" s="170"/>
      <c r="P198" s="170"/>
      <c r="Q198" s="170"/>
      <c r="R198" s="170"/>
      <c r="S198" s="170"/>
      <c r="T198" s="171"/>
      <c r="U198" s="17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 t="s">
        <v>122</v>
      </c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3" t="str">
        <f t="shared" si="9"/>
        <v>Zdroj 0-24V AC: SELV, kategorie přepětí III</v>
      </c>
      <c r="BB198" s="160"/>
      <c r="BC198" s="160"/>
      <c r="BD198" s="160"/>
      <c r="BE198" s="160"/>
      <c r="BF198" s="160"/>
      <c r="BG198" s="160"/>
      <c r="BH198" s="160"/>
    </row>
    <row r="199" spans="1:60" outlineLevel="1">
      <c r="A199" s="161"/>
      <c r="B199" s="168"/>
      <c r="C199" s="269" t="s">
        <v>344</v>
      </c>
      <c r="D199" s="270"/>
      <c r="E199" s="271"/>
      <c r="F199" s="272"/>
      <c r="G199" s="273"/>
      <c r="H199" s="179"/>
      <c r="I199" s="179"/>
      <c r="J199" s="179"/>
      <c r="K199" s="179"/>
      <c r="L199" s="179"/>
      <c r="M199" s="179"/>
      <c r="N199" s="170"/>
      <c r="O199" s="170"/>
      <c r="P199" s="170"/>
      <c r="Q199" s="170"/>
      <c r="R199" s="170"/>
      <c r="S199" s="170"/>
      <c r="T199" s="171"/>
      <c r="U199" s="17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 t="s">
        <v>122</v>
      </c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163" t="str">
        <f t="shared" si="9"/>
        <v>Zkratuvzdorný, odolný proti přetížení,</v>
      </c>
      <c r="BB199" s="160"/>
      <c r="BC199" s="160"/>
      <c r="BD199" s="160"/>
      <c r="BE199" s="160"/>
      <c r="BF199" s="160"/>
      <c r="BG199" s="160"/>
      <c r="BH199" s="160"/>
    </row>
    <row r="200" spans="1:60" outlineLevel="1">
      <c r="A200" s="161"/>
      <c r="B200" s="168"/>
      <c r="C200" s="269" t="s">
        <v>134</v>
      </c>
      <c r="D200" s="270"/>
      <c r="E200" s="271"/>
      <c r="F200" s="272"/>
      <c r="G200" s="273"/>
      <c r="H200" s="179"/>
      <c r="I200" s="179"/>
      <c r="J200" s="179"/>
      <c r="K200" s="179"/>
      <c r="L200" s="179"/>
      <c r="M200" s="179"/>
      <c r="N200" s="170"/>
      <c r="O200" s="170"/>
      <c r="P200" s="170"/>
      <c r="Q200" s="170"/>
      <c r="R200" s="170"/>
      <c r="S200" s="170"/>
      <c r="T200" s="171"/>
      <c r="U200" s="17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 t="s">
        <v>122</v>
      </c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3" t="str">
        <f t="shared" si="9"/>
        <v>USB napojen na USB hub s adaptérem s 1 vývodem</v>
      </c>
      <c r="BB200" s="160"/>
      <c r="BC200" s="160"/>
      <c r="BD200" s="160"/>
      <c r="BE200" s="160"/>
      <c r="BF200" s="160"/>
      <c r="BG200" s="160"/>
      <c r="BH200" s="160"/>
    </row>
    <row r="201" spans="1:60" outlineLevel="1">
      <c r="A201" s="161"/>
      <c r="B201" s="168"/>
      <c r="C201" s="269" t="s">
        <v>135</v>
      </c>
      <c r="D201" s="270"/>
      <c r="E201" s="271"/>
      <c r="F201" s="272"/>
      <c r="G201" s="273"/>
      <c r="H201" s="179"/>
      <c r="I201" s="179"/>
      <c r="J201" s="179"/>
      <c r="K201" s="179"/>
      <c r="L201" s="179"/>
      <c r="M201" s="179"/>
      <c r="N201" s="170"/>
      <c r="O201" s="170"/>
      <c r="P201" s="170"/>
      <c r="Q201" s="170"/>
      <c r="R201" s="170"/>
      <c r="S201" s="170"/>
      <c r="T201" s="171"/>
      <c r="U201" s="17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 t="s">
        <v>122</v>
      </c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163" t="str">
        <f t="shared" si="9"/>
        <v>osazen spoj s dálkovým ovládáním</v>
      </c>
      <c r="BB201" s="160"/>
      <c r="BC201" s="160"/>
      <c r="BD201" s="160"/>
      <c r="BE201" s="160"/>
      <c r="BF201" s="160"/>
      <c r="BG201" s="160"/>
      <c r="BH201" s="160"/>
    </row>
    <row r="202" spans="1:60" outlineLevel="1">
      <c r="A202" s="161"/>
      <c r="B202" s="168"/>
      <c r="C202" s="199" t="s">
        <v>131</v>
      </c>
      <c r="D202" s="172"/>
      <c r="E202" s="176"/>
      <c r="F202" s="180"/>
      <c r="G202" s="180"/>
      <c r="H202" s="179"/>
      <c r="I202" s="179"/>
      <c r="J202" s="179"/>
      <c r="K202" s="179"/>
      <c r="L202" s="179"/>
      <c r="M202" s="179"/>
      <c r="N202" s="170"/>
      <c r="O202" s="170"/>
      <c r="P202" s="170"/>
      <c r="Q202" s="170"/>
      <c r="R202" s="170"/>
      <c r="S202" s="170"/>
      <c r="T202" s="171"/>
      <c r="U202" s="17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 t="s">
        <v>122</v>
      </c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160"/>
      <c r="BB202" s="160"/>
      <c r="BC202" s="160"/>
      <c r="BD202" s="160"/>
      <c r="BE202" s="160"/>
      <c r="BF202" s="160"/>
      <c r="BG202" s="160"/>
      <c r="BH202" s="160"/>
    </row>
    <row r="203" spans="1:60" outlineLevel="1">
      <c r="A203" s="161"/>
      <c r="B203" s="168"/>
      <c r="C203" s="269" t="s">
        <v>136</v>
      </c>
      <c r="D203" s="270"/>
      <c r="E203" s="271"/>
      <c r="F203" s="272"/>
      <c r="G203" s="273"/>
      <c r="H203" s="179"/>
      <c r="I203" s="179"/>
      <c r="J203" s="179"/>
      <c r="K203" s="179"/>
      <c r="L203" s="179"/>
      <c r="M203" s="179"/>
      <c r="N203" s="170"/>
      <c r="O203" s="170"/>
      <c r="P203" s="170"/>
      <c r="Q203" s="170"/>
      <c r="R203" s="170"/>
      <c r="S203" s="170"/>
      <c r="T203" s="171"/>
      <c r="U203" s="17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 t="s">
        <v>122</v>
      </c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  <c r="AY203" s="160"/>
      <c r="AZ203" s="160"/>
      <c r="BA203" s="163" t="str">
        <f>C203</f>
        <v>položka vč. dopravy a montáže</v>
      </c>
      <c r="BB203" s="160"/>
      <c r="BC203" s="160"/>
      <c r="BD203" s="160"/>
      <c r="BE203" s="160"/>
      <c r="BF203" s="160"/>
      <c r="BG203" s="160"/>
      <c r="BH203" s="160"/>
    </row>
    <row r="204" spans="1:60" ht="20.399999999999999" outlineLevel="1">
      <c r="A204" s="161">
        <v>19</v>
      </c>
      <c r="B204" s="168" t="s">
        <v>137</v>
      </c>
      <c r="C204" s="198" t="s">
        <v>138</v>
      </c>
      <c r="D204" s="170" t="s">
        <v>119</v>
      </c>
      <c r="E204" s="175">
        <v>4</v>
      </c>
      <c r="F204" s="178"/>
      <c r="G204" s="179">
        <f>ROUND(E204*F204,2)</f>
        <v>0</v>
      </c>
      <c r="H204" s="178"/>
      <c r="I204" s="179">
        <f>ROUND(E204*H204,2)</f>
        <v>0</v>
      </c>
      <c r="J204" s="178"/>
      <c r="K204" s="179">
        <f>ROUND(E204*J204,2)</f>
        <v>0</v>
      </c>
      <c r="L204" s="179">
        <v>21</v>
      </c>
      <c r="M204" s="179">
        <f>G204*(1+L204/100)</f>
        <v>0</v>
      </c>
      <c r="N204" s="170">
        <v>0</v>
      </c>
      <c r="O204" s="170">
        <f>ROUND(E204*N204,5)</f>
        <v>0</v>
      </c>
      <c r="P204" s="170">
        <v>0</v>
      </c>
      <c r="Q204" s="170">
        <f>ROUND(E204*P204,5)</f>
        <v>0</v>
      </c>
      <c r="R204" s="170"/>
      <c r="S204" s="170"/>
      <c r="T204" s="171">
        <v>0</v>
      </c>
      <c r="U204" s="170">
        <f>ROUND(E204*T204,2)</f>
        <v>0</v>
      </c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 t="s">
        <v>120</v>
      </c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</row>
    <row r="205" spans="1:60" outlineLevel="1">
      <c r="A205" s="161"/>
      <c r="B205" s="168"/>
      <c r="C205" s="269" t="s">
        <v>345</v>
      </c>
      <c r="D205" s="270"/>
      <c r="E205" s="271"/>
      <c r="F205" s="272"/>
      <c r="G205" s="273"/>
      <c r="H205" s="179"/>
      <c r="I205" s="179"/>
      <c r="J205" s="179"/>
      <c r="K205" s="179"/>
      <c r="L205" s="179"/>
      <c r="M205" s="179"/>
      <c r="N205" s="170"/>
      <c r="O205" s="170"/>
      <c r="P205" s="170"/>
      <c r="Q205" s="170"/>
      <c r="R205" s="170"/>
      <c r="S205" s="170"/>
      <c r="T205" s="171"/>
      <c r="U205" s="17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 t="s">
        <v>122</v>
      </c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163" t="str">
        <f>C205</f>
        <v>Demonstrační panel zkratuvzdorný pro fyzikální pokusy je součástí dodávky nábytku</v>
      </c>
      <c r="BB205" s="160"/>
      <c r="BC205" s="160"/>
      <c r="BD205" s="160"/>
      <c r="BE205" s="160"/>
      <c r="BF205" s="160"/>
      <c r="BG205" s="160"/>
      <c r="BH205" s="160"/>
    </row>
    <row r="206" spans="1:60" ht="41.4" outlineLevel="1">
      <c r="A206" s="161"/>
      <c r="B206" s="168"/>
      <c r="C206" s="269" t="s">
        <v>346</v>
      </c>
      <c r="D206" s="270"/>
      <c r="E206" s="271"/>
      <c r="F206" s="272"/>
      <c r="G206" s="273"/>
      <c r="H206" s="179"/>
      <c r="I206" s="179"/>
      <c r="J206" s="179"/>
      <c r="K206" s="179"/>
      <c r="L206" s="179"/>
      <c r="M206" s="179"/>
      <c r="N206" s="170"/>
      <c r="O206" s="170"/>
      <c r="P206" s="170"/>
      <c r="Q206" s="170"/>
      <c r="R206" s="170"/>
      <c r="S206" s="170"/>
      <c r="T206" s="171"/>
      <c r="U206" s="17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 t="s">
        <v>122</v>
      </c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3" t="str">
        <f>C206</f>
        <v>Demonstrační panel je sestaven z výměnných bloků. Je možné ho přizpůsobit potřebám výuky, případně snadno rozšiřovat. Každý blok představuje elektrotechnickou, (elektronickou), součástku nebo obvod. Blok je v demonstračním panelu zasunut do drážkovaného profilu. Připojení bloků se provádí pomocí propojovacích kabelů a bezpečnostních zdířek 4mm. Z bloků je možné sestavit, (zapojit), různé obvody pro provádění pokusů.</v>
      </c>
      <c r="BB206" s="160"/>
      <c r="BC206" s="160"/>
      <c r="BD206" s="160"/>
      <c r="BE206" s="160"/>
      <c r="BF206" s="160"/>
      <c r="BG206" s="160"/>
      <c r="BH206" s="160"/>
    </row>
    <row r="207" spans="1:60" outlineLevel="1">
      <c r="A207" s="161"/>
      <c r="B207" s="168"/>
      <c r="C207" s="199" t="s">
        <v>131</v>
      </c>
      <c r="D207" s="172"/>
      <c r="E207" s="176"/>
      <c r="F207" s="180"/>
      <c r="G207" s="180"/>
      <c r="H207" s="179"/>
      <c r="I207" s="179"/>
      <c r="J207" s="179"/>
      <c r="K207" s="179"/>
      <c r="L207" s="179"/>
      <c r="M207" s="179"/>
      <c r="N207" s="170"/>
      <c r="O207" s="170"/>
      <c r="P207" s="170"/>
      <c r="Q207" s="170"/>
      <c r="R207" s="170"/>
      <c r="S207" s="170"/>
      <c r="T207" s="171"/>
      <c r="U207" s="17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 t="s">
        <v>122</v>
      </c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</row>
    <row r="208" spans="1:60" outlineLevel="1">
      <c r="A208" s="161"/>
      <c r="B208" s="168"/>
      <c r="C208" s="269" t="s">
        <v>139</v>
      </c>
      <c r="D208" s="270"/>
      <c r="E208" s="271"/>
      <c r="F208" s="272"/>
      <c r="G208" s="273"/>
      <c r="H208" s="179"/>
      <c r="I208" s="179"/>
      <c r="J208" s="179"/>
      <c r="K208" s="179"/>
      <c r="L208" s="179"/>
      <c r="M208" s="179"/>
      <c r="N208" s="170"/>
      <c r="O208" s="170"/>
      <c r="P208" s="170"/>
      <c r="Q208" s="170"/>
      <c r="R208" s="170"/>
      <c r="S208" s="170"/>
      <c r="T208" s="171"/>
      <c r="U208" s="17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 t="s">
        <v>122</v>
      </c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60"/>
      <c r="BA208" s="163" t="str">
        <f t="shared" ref="BA208:BA237" si="10">C208</f>
        <v>Demonstrační panel obsahuje moduly pro pokusy:</v>
      </c>
      <c r="BB208" s="160"/>
      <c r="BC208" s="160"/>
      <c r="BD208" s="160"/>
      <c r="BE208" s="160"/>
      <c r="BF208" s="160"/>
      <c r="BG208" s="160"/>
      <c r="BH208" s="160"/>
    </row>
    <row r="209" spans="1:60" outlineLevel="1">
      <c r="A209" s="161"/>
      <c r="B209" s="168"/>
      <c r="C209" s="269" t="s">
        <v>140</v>
      </c>
      <c r="D209" s="270"/>
      <c r="E209" s="271"/>
      <c r="F209" s="272"/>
      <c r="G209" s="273"/>
      <c r="H209" s="179"/>
      <c r="I209" s="179"/>
      <c r="J209" s="179"/>
      <c r="K209" s="179"/>
      <c r="L209" s="179"/>
      <c r="M209" s="179"/>
      <c r="N209" s="170"/>
      <c r="O209" s="170"/>
      <c r="P209" s="170"/>
      <c r="Q209" s="170"/>
      <c r="R209" s="170"/>
      <c r="S209" s="170"/>
      <c r="T209" s="171"/>
      <c r="U209" s="17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 t="s">
        <v>122</v>
      </c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60"/>
      <c r="BA209" s="163" t="str">
        <f t="shared" si="10"/>
        <v>1x Bzučák 3-24V AC/DC</v>
      </c>
      <c r="BB209" s="160"/>
      <c r="BC209" s="160"/>
      <c r="BD209" s="160"/>
      <c r="BE209" s="160"/>
      <c r="BF209" s="160"/>
      <c r="BG209" s="160"/>
      <c r="BH209" s="160"/>
    </row>
    <row r="210" spans="1:60" outlineLevel="1">
      <c r="A210" s="161"/>
      <c r="B210" s="168"/>
      <c r="C210" s="269" t="s">
        <v>244</v>
      </c>
      <c r="D210" s="270"/>
      <c r="E210" s="271"/>
      <c r="F210" s="272"/>
      <c r="G210" s="273"/>
      <c r="H210" s="179"/>
      <c r="I210" s="179"/>
      <c r="J210" s="179"/>
      <c r="K210" s="179"/>
      <c r="L210" s="179"/>
      <c r="M210" s="179"/>
      <c r="N210" s="170"/>
      <c r="O210" s="170"/>
      <c r="P210" s="170"/>
      <c r="Q210" s="170"/>
      <c r="R210" s="170"/>
      <c r="S210" s="170"/>
      <c r="T210" s="171"/>
      <c r="U210" s="17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 t="s">
        <v>122</v>
      </c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3" t="str">
        <f t="shared" si="10"/>
        <v>1x Kondenzátor 100n / 50V</v>
      </c>
      <c r="BB210" s="160"/>
      <c r="BC210" s="160"/>
      <c r="BD210" s="160"/>
      <c r="BE210" s="160"/>
      <c r="BF210" s="160"/>
      <c r="BG210" s="160"/>
      <c r="BH210" s="160"/>
    </row>
    <row r="211" spans="1:60" outlineLevel="1">
      <c r="A211" s="161"/>
      <c r="B211" s="168"/>
      <c r="C211" s="269" t="s">
        <v>245</v>
      </c>
      <c r="D211" s="270"/>
      <c r="E211" s="271"/>
      <c r="F211" s="272"/>
      <c r="G211" s="273"/>
      <c r="H211" s="179"/>
      <c r="I211" s="179"/>
      <c r="J211" s="179"/>
      <c r="K211" s="179"/>
      <c r="L211" s="179"/>
      <c r="M211" s="179"/>
      <c r="N211" s="170"/>
      <c r="O211" s="170"/>
      <c r="P211" s="170"/>
      <c r="Q211" s="170"/>
      <c r="R211" s="170"/>
      <c r="S211" s="170"/>
      <c r="T211" s="171"/>
      <c r="U211" s="17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 t="s">
        <v>122</v>
      </c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3" t="str">
        <f t="shared" si="10"/>
        <v>1x Kondenzátor 1M0 / 50V</v>
      </c>
      <c r="BB211" s="160"/>
      <c r="BC211" s="160"/>
      <c r="BD211" s="160"/>
      <c r="BE211" s="160"/>
      <c r="BF211" s="160"/>
      <c r="BG211" s="160"/>
      <c r="BH211" s="160"/>
    </row>
    <row r="212" spans="1:60" outlineLevel="1">
      <c r="A212" s="161"/>
      <c r="B212" s="168"/>
      <c r="C212" s="269" t="s">
        <v>143</v>
      </c>
      <c r="D212" s="270"/>
      <c r="E212" s="271"/>
      <c r="F212" s="272"/>
      <c r="G212" s="273"/>
      <c r="H212" s="179"/>
      <c r="I212" s="179"/>
      <c r="J212" s="179"/>
      <c r="K212" s="179"/>
      <c r="L212" s="179"/>
      <c r="M212" s="179"/>
      <c r="N212" s="170"/>
      <c r="O212" s="170"/>
      <c r="P212" s="170"/>
      <c r="Q212" s="170"/>
      <c r="R212" s="170"/>
      <c r="S212" s="170"/>
      <c r="T212" s="171"/>
      <c r="U212" s="17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 t="s">
        <v>122</v>
      </c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163" t="str">
        <f t="shared" si="10"/>
        <v>1x Kondenzátor 470n / 50V</v>
      </c>
      <c r="BB212" s="160"/>
      <c r="BC212" s="160"/>
      <c r="BD212" s="160"/>
      <c r="BE212" s="160"/>
      <c r="BF212" s="160"/>
      <c r="BG212" s="160"/>
      <c r="BH212" s="160"/>
    </row>
    <row r="213" spans="1:60" outlineLevel="1">
      <c r="A213" s="161"/>
      <c r="B213" s="168"/>
      <c r="C213" s="269" t="s">
        <v>246</v>
      </c>
      <c r="D213" s="270"/>
      <c r="E213" s="271"/>
      <c r="F213" s="272"/>
      <c r="G213" s="273"/>
      <c r="H213" s="179"/>
      <c r="I213" s="179"/>
      <c r="J213" s="179"/>
      <c r="K213" s="179"/>
      <c r="L213" s="179"/>
      <c r="M213" s="179"/>
      <c r="N213" s="170"/>
      <c r="O213" s="170"/>
      <c r="P213" s="170"/>
      <c r="Q213" s="170"/>
      <c r="R213" s="170"/>
      <c r="S213" s="170"/>
      <c r="T213" s="171"/>
      <c r="U213" s="17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 t="s">
        <v>122</v>
      </c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60"/>
      <c r="BA213" s="163" t="str">
        <f t="shared" si="10"/>
        <v>1x Kondenzátor elektrolytický 100M / 50V</v>
      </c>
      <c r="BB213" s="160"/>
      <c r="BC213" s="160"/>
      <c r="BD213" s="160"/>
      <c r="BE213" s="160"/>
      <c r="BF213" s="160"/>
      <c r="BG213" s="160"/>
      <c r="BH213" s="160"/>
    </row>
    <row r="214" spans="1:60" outlineLevel="1">
      <c r="A214" s="161"/>
      <c r="B214" s="168"/>
      <c r="C214" s="269" t="s">
        <v>145</v>
      </c>
      <c r="D214" s="270"/>
      <c r="E214" s="271"/>
      <c r="F214" s="272"/>
      <c r="G214" s="273"/>
      <c r="H214" s="179"/>
      <c r="I214" s="179"/>
      <c r="J214" s="179"/>
      <c r="K214" s="179"/>
      <c r="L214" s="179"/>
      <c r="M214" s="179"/>
      <c r="N214" s="170"/>
      <c r="O214" s="170"/>
      <c r="P214" s="170"/>
      <c r="Q214" s="170"/>
      <c r="R214" s="170"/>
      <c r="S214" s="170"/>
      <c r="T214" s="171"/>
      <c r="U214" s="17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 t="s">
        <v>122</v>
      </c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60"/>
      <c r="BA214" s="163" t="str">
        <f t="shared" si="10"/>
        <v>2x Dioda 1A</v>
      </c>
      <c r="BB214" s="160"/>
      <c r="BC214" s="160"/>
      <c r="BD214" s="160"/>
      <c r="BE214" s="160"/>
      <c r="BF214" s="160"/>
      <c r="BG214" s="160"/>
      <c r="BH214" s="160"/>
    </row>
    <row r="215" spans="1:60" outlineLevel="1">
      <c r="A215" s="161"/>
      <c r="B215" s="168"/>
      <c r="C215" s="269" t="s">
        <v>146</v>
      </c>
      <c r="D215" s="270"/>
      <c r="E215" s="271"/>
      <c r="F215" s="272"/>
      <c r="G215" s="273"/>
      <c r="H215" s="179"/>
      <c r="I215" s="179"/>
      <c r="J215" s="179"/>
      <c r="K215" s="179"/>
      <c r="L215" s="179"/>
      <c r="M215" s="179"/>
      <c r="N215" s="170"/>
      <c r="O215" s="170"/>
      <c r="P215" s="170"/>
      <c r="Q215" s="170"/>
      <c r="R215" s="170"/>
      <c r="S215" s="170"/>
      <c r="T215" s="171"/>
      <c r="U215" s="170"/>
      <c r="V215" s="160"/>
      <c r="W215" s="160"/>
      <c r="X215" s="160"/>
      <c r="Y215" s="160"/>
      <c r="Z215" s="160"/>
      <c r="AA215" s="160"/>
      <c r="AB215" s="160"/>
      <c r="AC215" s="160"/>
      <c r="AD215" s="160"/>
      <c r="AE215" s="160" t="s">
        <v>122</v>
      </c>
      <c r="AF215" s="160"/>
      <c r="AG215" s="160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0"/>
      <c r="AU215" s="160"/>
      <c r="AV215" s="160"/>
      <c r="AW215" s="160"/>
      <c r="AX215" s="160"/>
      <c r="AY215" s="160"/>
      <c r="AZ215" s="160"/>
      <c r="BA215" s="163" t="str">
        <f t="shared" si="10"/>
        <v>1x Fotorezistor 50-100k / 10lx</v>
      </c>
      <c r="BB215" s="160"/>
      <c r="BC215" s="160"/>
      <c r="BD215" s="160"/>
      <c r="BE215" s="160"/>
      <c r="BF215" s="160"/>
      <c r="BG215" s="160"/>
      <c r="BH215" s="160"/>
    </row>
    <row r="216" spans="1:60" outlineLevel="1">
      <c r="A216" s="161"/>
      <c r="B216" s="168"/>
      <c r="C216" s="269" t="s">
        <v>247</v>
      </c>
      <c r="D216" s="270"/>
      <c r="E216" s="271"/>
      <c r="F216" s="272"/>
      <c r="G216" s="273"/>
      <c r="H216" s="179"/>
      <c r="I216" s="179"/>
      <c r="J216" s="179"/>
      <c r="K216" s="179"/>
      <c r="L216" s="179"/>
      <c r="M216" s="179"/>
      <c r="N216" s="170"/>
      <c r="O216" s="170"/>
      <c r="P216" s="170"/>
      <c r="Q216" s="170"/>
      <c r="R216" s="170"/>
      <c r="S216" s="170"/>
      <c r="T216" s="171"/>
      <c r="U216" s="17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 t="s">
        <v>122</v>
      </c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163" t="str">
        <f t="shared" si="10"/>
        <v>1x Cívka 100uH / 1A</v>
      </c>
      <c r="BB216" s="160"/>
      <c r="BC216" s="160"/>
      <c r="BD216" s="160"/>
      <c r="BE216" s="160"/>
      <c r="BF216" s="160"/>
      <c r="BG216" s="160"/>
      <c r="BH216" s="160"/>
    </row>
    <row r="217" spans="1:60" outlineLevel="1">
      <c r="A217" s="161"/>
      <c r="B217" s="168"/>
      <c r="C217" s="269" t="s">
        <v>248</v>
      </c>
      <c r="D217" s="270"/>
      <c r="E217" s="271"/>
      <c r="F217" s="272"/>
      <c r="G217" s="273"/>
      <c r="H217" s="179"/>
      <c r="I217" s="179"/>
      <c r="J217" s="179"/>
      <c r="K217" s="179"/>
      <c r="L217" s="179"/>
      <c r="M217" s="179"/>
      <c r="N217" s="170"/>
      <c r="O217" s="170"/>
      <c r="P217" s="170"/>
      <c r="Q217" s="170"/>
      <c r="R217" s="170"/>
      <c r="S217" s="170"/>
      <c r="T217" s="171"/>
      <c r="U217" s="17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 t="s">
        <v>122</v>
      </c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60"/>
      <c r="BA217" s="163" t="str">
        <f t="shared" si="10"/>
        <v>1x Cívka 470uH / 0,5A</v>
      </c>
      <c r="BB217" s="160"/>
      <c r="BC217" s="160"/>
      <c r="BD217" s="160"/>
      <c r="BE217" s="160"/>
      <c r="BF217" s="160"/>
      <c r="BG217" s="160"/>
      <c r="BH217" s="160"/>
    </row>
    <row r="218" spans="1:60" outlineLevel="1">
      <c r="A218" s="161"/>
      <c r="B218" s="168"/>
      <c r="C218" s="269" t="s">
        <v>249</v>
      </c>
      <c r="D218" s="270"/>
      <c r="E218" s="271"/>
      <c r="F218" s="272"/>
      <c r="G218" s="273"/>
      <c r="H218" s="179"/>
      <c r="I218" s="179"/>
      <c r="J218" s="179"/>
      <c r="K218" s="179"/>
      <c r="L218" s="179"/>
      <c r="M218" s="179"/>
      <c r="N218" s="170"/>
      <c r="O218" s="170"/>
      <c r="P218" s="170"/>
      <c r="Q218" s="170"/>
      <c r="R218" s="170"/>
      <c r="S218" s="170"/>
      <c r="T218" s="171"/>
      <c r="U218" s="170"/>
      <c r="V218" s="160"/>
      <c r="W218" s="160"/>
      <c r="X218" s="160"/>
      <c r="Y218" s="160"/>
      <c r="Z218" s="160"/>
      <c r="AA218" s="160"/>
      <c r="AB218" s="160"/>
      <c r="AC218" s="160"/>
      <c r="AD218" s="160"/>
      <c r="AE218" s="160" t="s">
        <v>122</v>
      </c>
      <c r="AF218" s="160"/>
      <c r="AG218" s="160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0"/>
      <c r="AU218" s="160"/>
      <c r="AV218" s="160"/>
      <c r="AW218" s="160"/>
      <c r="AX218" s="160"/>
      <c r="AY218" s="160"/>
      <c r="AZ218" s="160"/>
      <c r="BA218" s="163" t="str">
        <f t="shared" si="10"/>
        <v>1x LED (zelená)</v>
      </c>
      <c r="BB218" s="160"/>
      <c r="BC218" s="160"/>
      <c r="BD218" s="160"/>
      <c r="BE218" s="160"/>
      <c r="BF218" s="160"/>
      <c r="BG218" s="160"/>
      <c r="BH218" s="160"/>
    </row>
    <row r="219" spans="1:60" outlineLevel="1">
      <c r="A219" s="161"/>
      <c r="B219" s="168"/>
      <c r="C219" s="269" t="s">
        <v>250</v>
      </c>
      <c r="D219" s="270"/>
      <c r="E219" s="271"/>
      <c r="F219" s="272"/>
      <c r="G219" s="273"/>
      <c r="H219" s="179"/>
      <c r="I219" s="179"/>
      <c r="J219" s="179"/>
      <c r="K219" s="179"/>
      <c r="L219" s="179"/>
      <c r="M219" s="179"/>
      <c r="N219" s="170"/>
      <c r="O219" s="170"/>
      <c r="P219" s="170"/>
      <c r="Q219" s="170"/>
      <c r="R219" s="170"/>
      <c r="S219" s="170"/>
      <c r="T219" s="171"/>
      <c r="U219" s="17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 t="s">
        <v>122</v>
      </c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3" t="str">
        <f t="shared" si="10"/>
        <v>1x LED (rudá)</v>
      </c>
      <c r="BB219" s="160"/>
      <c r="BC219" s="160"/>
      <c r="BD219" s="160"/>
      <c r="BE219" s="160"/>
      <c r="BF219" s="160"/>
      <c r="BG219" s="160"/>
      <c r="BH219" s="160"/>
    </row>
    <row r="220" spans="1:60" outlineLevel="1">
      <c r="A220" s="161"/>
      <c r="B220" s="168"/>
      <c r="C220" s="269" t="s">
        <v>151</v>
      </c>
      <c r="D220" s="270"/>
      <c r="E220" s="271"/>
      <c r="F220" s="272"/>
      <c r="G220" s="273"/>
      <c r="H220" s="179"/>
      <c r="I220" s="179"/>
      <c r="J220" s="179"/>
      <c r="K220" s="179"/>
      <c r="L220" s="179"/>
      <c r="M220" s="179"/>
      <c r="N220" s="170"/>
      <c r="O220" s="170"/>
      <c r="P220" s="170"/>
      <c r="Q220" s="170"/>
      <c r="R220" s="170"/>
      <c r="S220" s="170"/>
      <c r="T220" s="171"/>
      <c r="U220" s="17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 t="s">
        <v>122</v>
      </c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60"/>
      <c r="BA220" s="163" t="str">
        <f t="shared" si="10"/>
        <v>1x Ampérmetr / 0 - 300mA AC/DC, analogový MP</v>
      </c>
      <c r="BB220" s="160"/>
      <c r="BC220" s="160"/>
      <c r="BD220" s="160"/>
      <c r="BE220" s="160"/>
      <c r="BF220" s="160"/>
      <c r="BG220" s="160"/>
      <c r="BH220" s="160"/>
    </row>
    <row r="221" spans="1:60" outlineLevel="1">
      <c r="A221" s="161"/>
      <c r="B221" s="168"/>
      <c r="C221" s="269" t="s">
        <v>152</v>
      </c>
      <c r="D221" s="270"/>
      <c r="E221" s="271"/>
      <c r="F221" s="272"/>
      <c r="G221" s="273"/>
      <c r="H221" s="179"/>
      <c r="I221" s="179"/>
      <c r="J221" s="179"/>
      <c r="K221" s="179"/>
      <c r="L221" s="179"/>
      <c r="M221" s="179"/>
      <c r="N221" s="170"/>
      <c r="O221" s="170"/>
      <c r="P221" s="170"/>
      <c r="Q221" s="170"/>
      <c r="R221" s="170"/>
      <c r="S221" s="170"/>
      <c r="T221" s="171"/>
      <c r="U221" s="170"/>
      <c r="V221" s="160"/>
      <c r="W221" s="160"/>
      <c r="X221" s="160"/>
      <c r="Y221" s="160"/>
      <c r="Z221" s="160"/>
      <c r="AA221" s="160"/>
      <c r="AB221" s="160"/>
      <c r="AC221" s="160"/>
      <c r="AD221" s="160"/>
      <c r="AE221" s="160" t="s">
        <v>122</v>
      </c>
      <c r="AF221" s="160"/>
      <c r="AG221" s="160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0"/>
      <c r="AU221" s="160"/>
      <c r="AV221" s="160"/>
      <c r="AW221" s="160"/>
      <c r="AX221" s="160"/>
      <c r="AY221" s="160"/>
      <c r="AZ221" s="160"/>
      <c r="BA221" s="163" t="str">
        <f t="shared" si="10"/>
        <v>1x Voltmetr / 0 - 30V AC/DC, analogový MP</v>
      </c>
      <c r="BB221" s="160"/>
      <c r="BC221" s="160"/>
      <c r="BD221" s="160"/>
      <c r="BE221" s="160"/>
      <c r="BF221" s="160"/>
      <c r="BG221" s="160"/>
      <c r="BH221" s="160"/>
    </row>
    <row r="222" spans="1:60" outlineLevel="1">
      <c r="A222" s="161"/>
      <c r="B222" s="168"/>
      <c r="C222" s="269" t="s">
        <v>153</v>
      </c>
      <c r="D222" s="270"/>
      <c r="E222" s="271"/>
      <c r="F222" s="272"/>
      <c r="G222" s="273"/>
      <c r="H222" s="179"/>
      <c r="I222" s="179"/>
      <c r="J222" s="179"/>
      <c r="K222" s="179"/>
      <c r="L222" s="179"/>
      <c r="M222" s="179"/>
      <c r="N222" s="170"/>
      <c r="O222" s="170"/>
      <c r="P222" s="170"/>
      <c r="Q222" s="170"/>
      <c r="R222" s="170"/>
      <c r="S222" s="170"/>
      <c r="T222" s="171"/>
      <c r="U222" s="170"/>
      <c r="V222" s="160"/>
      <c r="W222" s="160"/>
      <c r="X222" s="160"/>
      <c r="Y222" s="160"/>
      <c r="Z222" s="160"/>
      <c r="AA222" s="160"/>
      <c r="AB222" s="160"/>
      <c r="AC222" s="160"/>
      <c r="AD222" s="160"/>
      <c r="AE222" s="160" t="s">
        <v>122</v>
      </c>
      <c r="AF222" s="160"/>
      <c r="AG222" s="160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0"/>
      <c r="AU222" s="160"/>
      <c r="AV222" s="160"/>
      <c r="AW222" s="160"/>
      <c r="AX222" s="160"/>
      <c r="AY222" s="160"/>
      <c r="AZ222" s="160"/>
      <c r="BA222" s="163" t="str">
        <f t="shared" si="10"/>
        <v>1x Ampérmetr / 0 - 2A AC/DC, digitální MP</v>
      </c>
      <c r="BB222" s="160"/>
      <c r="BC222" s="160"/>
      <c r="BD222" s="160"/>
      <c r="BE222" s="160"/>
      <c r="BF222" s="160"/>
      <c r="BG222" s="160"/>
      <c r="BH222" s="160"/>
    </row>
    <row r="223" spans="1:60" outlineLevel="1">
      <c r="A223" s="161"/>
      <c r="B223" s="168"/>
      <c r="C223" s="269" t="s">
        <v>154</v>
      </c>
      <c r="D223" s="270"/>
      <c r="E223" s="271"/>
      <c r="F223" s="272"/>
      <c r="G223" s="273"/>
      <c r="H223" s="179"/>
      <c r="I223" s="179"/>
      <c r="J223" s="179"/>
      <c r="K223" s="179"/>
      <c r="L223" s="179"/>
      <c r="M223" s="179"/>
      <c r="N223" s="170"/>
      <c r="O223" s="170"/>
      <c r="P223" s="170"/>
      <c r="Q223" s="170"/>
      <c r="R223" s="170"/>
      <c r="S223" s="170"/>
      <c r="T223" s="171"/>
      <c r="U223" s="17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 t="s">
        <v>122</v>
      </c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60"/>
      <c r="BA223" s="163" t="str">
        <f t="shared" si="10"/>
        <v>1x Voltmetr / 0 - 199V AC/DC, digitální MP</v>
      </c>
      <c r="BB223" s="160"/>
      <c r="BC223" s="160"/>
      <c r="BD223" s="160"/>
      <c r="BE223" s="160"/>
      <c r="BF223" s="160"/>
      <c r="BG223" s="160"/>
      <c r="BH223" s="160"/>
    </row>
    <row r="224" spans="1:60" outlineLevel="1">
      <c r="A224" s="161"/>
      <c r="B224" s="168"/>
      <c r="C224" s="269" t="s">
        <v>251</v>
      </c>
      <c r="D224" s="270"/>
      <c r="E224" s="271"/>
      <c r="F224" s="272"/>
      <c r="G224" s="273"/>
      <c r="H224" s="179"/>
      <c r="I224" s="179"/>
      <c r="J224" s="179"/>
      <c r="K224" s="179"/>
      <c r="L224" s="179"/>
      <c r="M224" s="179"/>
      <c r="N224" s="170"/>
      <c r="O224" s="170"/>
      <c r="P224" s="170"/>
      <c r="Q224" s="170"/>
      <c r="R224" s="170"/>
      <c r="S224" s="170"/>
      <c r="T224" s="171"/>
      <c r="U224" s="17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 t="s">
        <v>122</v>
      </c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60"/>
      <c r="BA224" s="163" t="str">
        <f t="shared" si="10"/>
        <v>1x Tranzistor NPN / 80V / 1A</v>
      </c>
      <c r="BB224" s="160"/>
      <c r="BC224" s="160"/>
      <c r="BD224" s="160"/>
      <c r="BE224" s="160"/>
      <c r="BF224" s="160"/>
      <c r="BG224" s="160"/>
      <c r="BH224" s="160"/>
    </row>
    <row r="225" spans="1:60" outlineLevel="1">
      <c r="A225" s="161"/>
      <c r="B225" s="168"/>
      <c r="C225" s="269" t="s">
        <v>252</v>
      </c>
      <c r="D225" s="270"/>
      <c r="E225" s="271"/>
      <c r="F225" s="272"/>
      <c r="G225" s="273"/>
      <c r="H225" s="179"/>
      <c r="I225" s="179"/>
      <c r="J225" s="179"/>
      <c r="K225" s="179"/>
      <c r="L225" s="179"/>
      <c r="M225" s="179"/>
      <c r="N225" s="170"/>
      <c r="O225" s="170"/>
      <c r="P225" s="170"/>
      <c r="Q225" s="170"/>
      <c r="R225" s="170"/>
      <c r="S225" s="170"/>
      <c r="T225" s="171"/>
      <c r="U225" s="17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 t="s">
        <v>122</v>
      </c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163" t="str">
        <f t="shared" si="10"/>
        <v>1x Tranzistor PNP / 80V / 1A</v>
      </c>
      <c r="BB225" s="160"/>
      <c r="BC225" s="160"/>
      <c r="BD225" s="160"/>
      <c r="BE225" s="160"/>
      <c r="BF225" s="160"/>
      <c r="BG225" s="160"/>
      <c r="BH225" s="160"/>
    </row>
    <row r="226" spans="1:60" outlineLevel="1">
      <c r="A226" s="161"/>
      <c r="B226" s="168"/>
      <c r="C226" s="269" t="s">
        <v>157</v>
      </c>
      <c r="D226" s="270"/>
      <c r="E226" s="271"/>
      <c r="F226" s="272"/>
      <c r="G226" s="273"/>
      <c r="H226" s="179"/>
      <c r="I226" s="179"/>
      <c r="J226" s="179"/>
      <c r="K226" s="179"/>
      <c r="L226" s="179"/>
      <c r="M226" s="179"/>
      <c r="N226" s="170"/>
      <c r="O226" s="170"/>
      <c r="P226" s="170"/>
      <c r="Q226" s="170"/>
      <c r="R226" s="170"/>
      <c r="S226" s="170"/>
      <c r="T226" s="171"/>
      <c r="U226" s="17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 t="s">
        <v>122</v>
      </c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163" t="str">
        <f t="shared" si="10"/>
        <v>1x Pojistka 5x20mm s krytkou</v>
      </c>
      <c r="BB226" s="160"/>
      <c r="BC226" s="160"/>
      <c r="BD226" s="160"/>
      <c r="BE226" s="160"/>
      <c r="BF226" s="160"/>
      <c r="BG226" s="160"/>
      <c r="BH226" s="160"/>
    </row>
    <row r="227" spans="1:60" outlineLevel="1">
      <c r="A227" s="161"/>
      <c r="B227" s="168"/>
      <c r="C227" s="269" t="s">
        <v>253</v>
      </c>
      <c r="D227" s="270"/>
      <c r="E227" s="271"/>
      <c r="F227" s="272"/>
      <c r="G227" s="273"/>
      <c r="H227" s="179"/>
      <c r="I227" s="179"/>
      <c r="J227" s="179"/>
      <c r="K227" s="179"/>
      <c r="L227" s="179"/>
      <c r="M227" s="179"/>
      <c r="N227" s="170"/>
      <c r="O227" s="170"/>
      <c r="P227" s="170"/>
      <c r="Q227" s="170"/>
      <c r="R227" s="170"/>
      <c r="S227" s="170"/>
      <c r="T227" s="171"/>
      <c r="U227" s="17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 t="s">
        <v>122</v>
      </c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163" t="str">
        <f t="shared" si="10"/>
        <v>1x Potenciometr 10k/N</v>
      </c>
      <c r="BB227" s="160"/>
      <c r="BC227" s="160"/>
      <c r="BD227" s="160"/>
      <c r="BE227" s="160"/>
      <c r="BF227" s="160"/>
      <c r="BG227" s="160"/>
      <c r="BH227" s="160"/>
    </row>
    <row r="228" spans="1:60" outlineLevel="1">
      <c r="A228" s="161"/>
      <c r="B228" s="168"/>
      <c r="C228" s="269" t="s">
        <v>159</v>
      </c>
      <c r="D228" s="270"/>
      <c r="E228" s="271"/>
      <c r="F228" s="272"/>
      <c r="G228" s="273"/>
      <c r="H228" s="179"/>
      <c r="I228" s="179"/>
      <c r="J228" s="179"/>
      <c r="K228" s="179"/>
      <c r="L228" s="179"/>
      <c r="M228" s="179"/>
      <c r="N228" s="170"/>
      <c r="O228" s="170"/>
      <c r="P228" s="170"/>
      <c r="Q228" s="170"/>
      <c r="R228" s="170"/>
      <c r="S228" s="170"/>
      <c r="T228" s="171"/>
      <c r="U228" s="17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 t="s">
        <v>122</v>
      </c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60"/>
      <c r="BA228" s="163" t="str">
        <f t="shared" si="10"/>
        <v>2x Přepínač jednoduchý</v>
      </c>
      <c r="BB228" s="160"/>
      <c r="BC228" s="160"/>
      <c r="BD228" s="160"/>
      <c r="BE228" s="160"/>
      <c r="BF228" s="160"/>
      <c r="BG228" s="160"/>
      <c r="BH228" s="160"/>
    </row>
    <row r="229" spans="1:60" outlineLevel="1">
      <c r="A229" s="161"/>
      <c r="B229" s="168"/>
      <c r="C229" s="269" t="s">
        <v>160</v>
      </c>
      <c r="D229" s="270"/>
      <c r="E229" s="271"/>
      <c r="F229" s="272"/>
      <c r="G229" s="273"/>
      <c r="H229" s="179"/>
      <c r="I229" s="179"/>
      <c r="J229" s="179"/>
      <c r="K229" s="179"/>
      <c r="L229" s="179"/>
      <c r="M229" s="179"/>
      <c r="N229" s="170"/>
      <c r="O229" s="170"/>
      <c r="P229" s="170"/>
      <c r="Q229" s="170"/>
      <c r="R229" s="170"/>
      <c r="S229" s="170"/>
      <c r="T229" s="171"/>
      <c r="U229" s="17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 t="s">
        <v>122</v>
      </c>
      <c r="AF229" s="160"/>
      <c r="AG229" s="160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60"/>
      <c r="BA229" s="163" t="str">
        <f t="shared" si="10"/>
        <v>2x Rezistor R100R / 2W</v>
      </c>
      <c r="BB229" s="160"/>
      <c r="BC229" s="160"/>
      <c r="BD229" s="160"/>
      <c r="BE229" s="160"/>
      <c r="BF229" s="160"/>
      <c r="BG229" s="160"/>
      <c r="BH229" s="160"/>
    </row>
    <row r="230" spans="1:60" outlineLevel="1">
      <c r="A230" s="161"/>
      <c r="B230" s="168"/>
      <c r="C230" s="269" t="s">
        <v>161</v>
      </c>
      <c r="D230" s="270"/>
      <c r="E230" s="271"/>
      <c r="F230" s="272"/>
      <c r="G230" s="273"/>
      <c r="H230" s="179"/>
      <c r="I230" s="179"/>
      <c r="J230" s="179"/>
      <c r="K230" s="179"/>
      <c r="L230" s="179"/>
      <c r="M230" s="179"/>
      <c r="N230" s="170"/>
      <c r="O230" s="170"/>
      <c r="P230" s="170"/>
      <c r="Q230" s="170"/>
      <c r="R230" s="170"/>
      <c r="S230" s="170"/>
      <c r="T230" s="171"/>
      <c r="U230" s="17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 t="s">
        <v>122</v>
      </c>
      <c r="AF230" s="160"/>
      <c r="AG230" s="160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0"/>
      <c r="AU230" s="160"/>
      <c r="AV230" s="160"/>
      <c r="AW230" s="160"/>
      <c r="AX230" s="160"/>
      <c r="AY230" s="160"/>
      <c r="AZ230" s="160"/>
      <c r="BA230" s="163" t="str">
        <f t="shared" si="10"/>
        <v>2x Rezistor R1K0 / 2W</v>
      </c>
      <c r="BB230" s="160"/>
      <c r="BC230" s="160"/>
      <c r="BD230" s="160"/>
      <c r="BE230" s="160"/>
      <c r="BF230" s="160"/>
      <c r="BG230" s="160"/>
      <c r="BH230" s="160"/>
    </row>
    <row r="231" spans="1:60" outlineLevel="1">
      <c r="A231" s="161"/>
      <c r="B231" s="168"/>
      <c r="C231" s="269" t="s">
        <v>254</v>
      </c>
      <c r="D231" s="270"/>
      <c r="E231" s="271"/>
      <c r="F231" s="272"/>
      <c r="G231" s="273"/>
      <c r="H231" s="179"/>
      <c r="I231" s="179"/>
      <c r="J231" s="179"/>
      <c r="K231" s="179"/>
      <c r="L231" s="179"/>
      <c r="M231" s="179"/>
      <c r="N231" s="170"/>
      <c r="O231" s="170"/>
      <c r="P231" s="170"/>
      <c r="Q231" s="170"/>
      <c r="R231" s="170"/>
      <c r="S231" s="170"/>
      <c r="T231" s="171"/>
      <c r="U231" s="17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 t="s">
        <v>122</v>
      </c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60"/>
      <c r="BA231" s="163" t="str">
        <f t="shared" si="10"/>
        <v>1x Rezistor R470R / 2W</v>
      </c>
      <c r="BB231" s="160"/>
      <c r="BC231" s="160"/>
      <c r="BD231" s="160"/>
      <c r="BE231" s="160"/>
      <c r="BF231" s="160"/>
      <c r="BG231" s="160"/>
      <c r="BH231" s="160"/>
    </row>
    <row r="232" spans="1:60" outlineLevel="1">
      <c r="A232" s="161"/>
      <c r="B232" s="168"/>
      <c r="C232" s="269" t="s">
        <v>163</v>
      </c>
      <c r="D232" s="270"/>
      <c r="E232" s="271"/>
      <c r="F232" s="272"/>
      <c r="G232" s="273"/>
      <c r="H232" s="179"/>
      <c r="I232" s="179"/>
      <c r="J232" s="179"/>
      <c r="K232" s="179"/>
      <c r="L232" s="179"/>
      <c r="M232" s="179"/>
      <c r="N232" s="170"/>
      <c r="O232" s="170"/>
      <c r="P232" s="170"/>
      <c r="Q232" s="170"/>
      <c r="R232" s="170"/>
      <c r="S232" s="170"/>
      <c r="T232" s="171"/>
      <c r="U232" s="17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 t="s">
        <v>122</v>
      </c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  <c r="AV232" s="160"/>
      <c r="AW232" s="160"/>
      <c r="AX232" s="160"/>
      <c r="AY232" s="160"/>
      <c r="AZ232" s="160"/>
      <c r="BA232" s="163" t="str">
        <f t="shared" si="10"/>
        <v>1x Relé 12 - 24V AC/DC</v>
      </c>
      <c r="BB232" s="160"/>
      <c r="BC232" s="160"/>
      <c r="BD232" s="160"/>
      <c r="BE232" s="160"/>
      <c r="BF232" s="160"/>
      <c r="BG232" s="160"/>
      <c r="BH232" s="160"/>
    </row>
    <row r="233" spans="1:60" outlineLevel="1">
      <c r="A233" s="161"/>
      <c r="B233" s="168"/>
      <c r="C233" s="269" t="s">
        <v>255</v>
      </c>
      <c r="D233" s="270"/>
      <c r="E233" s="271"/>
      <c r="F233" s="272"/>
      <c r="G233" s="273"/>
      <c r="H233" s="179"/>
      <c r="I233" s="179"/>
      <c r="J233" s="179"/>
      <c r="K233" s="179"/>
      <c r="L233" s="179"/>
      <c r="M233" s="179"/>
      <c r="N233" s="170"/>
      <c r="O233" s="170"/>
      <c r="P233" s="170"/>
      <c r="Q233" s="170"/>
      <c r="R233" s="170"/>
      <c r="S233" s="170"/>
      <c r="T233" s="171"/>
      <c r="U233" s="17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 t="s">
        <v>122</v>
      </c>
      <c r="AF233" s="160"/>
      <c r="AG233" s="160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0"/>
      <c r="AU233" s="160"/>
      <c r="AV233" s="160"/>
      <c r="AW233" s="160"/>
      <c r="AX233" s="160"/>
      <c r="AY233" s="160"/>
      <c r="AZ233" s="160"/>
      <c r="BA233" s="163" t="str">
        <f t="shared" si="10"/>
        <v>1x Tlačítko</v>
      </c>
      <c r="BB233" s="160"/>
      <c r="BC233" s="160"/>
      <c r="BD233" s="160"/>
      <c r="BE233" s="160"/>
      <c r="BF233" s="160"/>
      <c r="BG233" s="160"/>
      <c r="BH233" s="160"/>
    </row>
    <row r="234" spans="1:60" outlineLevel="1">
      <c r="A234" s="161"/>
      <c r="B234" s="168"/>
      <c r="C234" s="269" t="s">
        <v>165</v>
      </c>
      <c r="D234" s="270"/>
      <c r="E234" s="271"/>
      <c r="F234" s="272"/>
      <c r="G234" s="273"/>
      <c r="H234" s="179"/>
      <c r="I234" s="179"/>
      <c r="J234" s="179"/>
      <c r="K234" s="179"/>
      <c r="L234" s="179"/>
      <c r="M234" s="179"/>
      <c r="N234" s="170"/>
      <c r="O234" s="170"/>
      <c r="P234" s="170"/>
      <c r="Q234" s="170"/>
      <c r="R234" s="170"/>
      <c r="S234" s="170"/>
      <c r="T234" s="171"/>
      <c r="U234" s="17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 t="s">
        <v>122</v>
      </c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  <c r="AV234" s="160"/>
      <c r="AW234" s="160"/>
      <c r="AX234" s="160"/>
      <c r="AY234" s="160"/>
      <c r="AZ234" s="160"/>
      <c r="BA234" s="163" t="str">
        <f t="shared" si="10"/>
        <v>1x Termistor NTC 10k/25°C</v>
      </c>
      <c r="BB234" s="160"/>
      <c r="BC234" s="160"/>
      <c r="BD234" s="160"/>
      <c r="BE234" s="160"/>
      <c r="BF234" s="160"/>
      <c r="BG234" s="160"/>
      <c r="BH234" s="160"/>
    </row>
    <row r="235" spans="1:60" outlineLevel="1">
      <c r="A235" s="161"/>
      <c r="B235" s="168"/>
      <c r="C235" s="269" t="s">
        <v>166</v>
      </c>
      <c r="D235" s="270"/>
      <c r="E235" s="271"/>
      <c r="F235" s="272"/>
      <c r="G235" s="273"/>
      <c r="H235" s="179"/>
      <c r="I235" s="179"/>
      <c r="J235" s="179"/>
      <c r="K235" s="179"/>
      <c r="L235" s="179"/>
      <c r="M235" s="179"/>
      <c r="N235" s="170"/>
      <c r="O235" s="170"/>
      <c r="P235" s="170"/>
      <c r="Q235" s="170"/>
      <c r="R235" s="170"/>
      <c r="S235" s="170"/>
      <c r="T235" s="171"/>
      <c r="U235" s="17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 t="s">
        <v>122</v>
      </c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163" t="str">
        <f t="shared" si="10"/>
        <v>1x Usměrňovač můstkový 1A</v>
      </c>
      <c r="BB235" s="160"/>
      <c r="BC235" s="160"/>
      <c r="BD235" s="160"/>
      <c r="BE235" s="160"/>
      <c r="BF235" s="160"/>
      <c r="BG235" s="160"/>
      <c r="BH235" s="160"/>
    </row>
    <row r="236" spans="1:60" outlineLevel="1">
      <c r="A236" s="161"/>
      <c r="B236" s="168"/>
      <c r="C236" s="269" t="s">
        <v>256</v>
      </c>
      <c r="D236" s="270"/>
      <c r="E236" s="271"/>
      <c r="F236" s="272"/>
      <c r="G236" s="273"/>
      <c r="H236" s="179"/>
      <c r="I236" s="179"/>
      <c r="J236" s="179"/>
      <c r="K236" s="179"/>
      <c r="L236" s="179"/>
      <c r="M236" s="179"/>
      <c r="N236" s="170"/>
      <c r="O236" s="170"/>
      <c r="P236" s="170"/>
      <c r="Q236" s="170"/>
      <c r="R236" s="170"/>
      <c r="S236" s="170"/>
      <c r="T236" s="171"/>
      <c r="U236" s="17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 t="s">
        <v>122</v>
      </c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163" t="str">
        <f t="shared" si="10"/>
        <v>1x Vypínač páčkový</v>
      </c>
      <c r="BB236" s="160"/>
      <c r="BC236" s="160"/>
      <c r="BD236" s="160"/>
      <c r="BE236" s="160"/>
      <c r="BF236" s="160"/>
      <c r="BG236" s="160"/>
      <c r="BH236" s="160"/>
    </row>
    <row r="237" spans="1:60" outlineLevel="1">
      <c r="A237" s="161"/>
      <c r="B237" s="168"/>
      <c r="C237" s="269" t="s">
        <v>257</v>
      </c>
      <c r="D237" s="270"/>
      <c r="E237" s="271"/>
      <c r="F237" s="272"/>
      <c r="G237" s="273"/>
      <c r="H237" s="179"/>
      <c r="I237" s="179"/>
      <c r="J237" s="179"/>
      <c r="K237" s="179"/>
      <c r="L237" s="179"/>
      <c r="M237" s="179"/>
      <c r="N237" s="170"/>
      <c r="O237" s="170"/>
      <c r="P237" s="170"/>
      <c r="Q237" s="170"/>
      <c r="R237" s="170"/>
      <c r="S237" s="170"/>
      <c r="T237" s="171"/>
      <c r="U237" s="17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 t="s">
        <v>122</v>
      </c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163" t="str">
        <f t="shared" si="10"/>
        <v>2x Žárovka / objímka E10</v>
      </c>
      <c r="BB237" s="160"/>
      <c r="BC237" s="160"/>
      <c r="BD237" s="160"/>
      <c r="BE237" s="160"/>
      <c r="BF237" s="160"/>
      <c r="BG237" s="160"/>
      <c r="BH237" s="160"/>
    </row>
    <row r="238" spans="1:60" outlineLevel="1">
      <c r="A238" s="161">
        <v>20</v>
      </c>
      <c r="B238" s="168" t="s">
        <v>170</v>
      </c>
      <c r="C238" s="198" t="s">
        <v>258</v>
      </c>
      <c r="D238" s="170" t="s">
        <v>119</v>
      </c>
      <c r="E238" s="175">
        <v>4</v>
      </c>
      <c r="F238" s="178"/>
      <c r="G238" s="179">
        <f>ROUND(E238*F238,2)</f>
        <v>0</v>
      </c>
      <c r="H238" s="178"/>
      <c r="I238" s="179">
        <f>ROUND(E238*H238,2)</f>
        <v>0</v>
      </c>
      <c r="J238" s="178"/>
      <c r="K238" s="179">
        <f>ROUND(E238*J238,2)</f>
        <v>0</v>
      </c>
      <c r="L238" s="179">
        <v>21</v>
      </c>
      <c r="M238" s="179">
        <f>G238*(1+L238/100)</f>
        <v>0</v>
      </c>
      <c r="N238" s="170">
        <v>0</v>
      </c>
      <c r="O238" s="170">
        <f>ROUND(E238*N238,5)</f>
        <v>0</v>
      </c>
      <c r="P238" s="170">
        <v>0</v>
      </c>
      <c r="Q238" s="170">
        <f>ROUND(E238*P238,5)</f>
        <v>0</v>
      </c>
      <c r="R238" s="170"/>
      <c r="S238" s="170"/>
      <c r="T238" s="171">
        <v>0</v>
      </c>
      <c r="U238" s="170">
        <f>ROUND(E238*T238,2)</f>
        <v>0</v>
      </c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 t="s">
        <v>120</v>
      </c>
      <c r="AF238" s="160"/>
      <c r="AG238" s="160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0"/>
      <c r="AU238" s="160"/>
      <c r="AV238" s="160"/>
      <c r="AW238" s="160"/>
      <c r="AX238" s="160"/>
      <c r="AY238" s="160"/>
      <c r="AZ238" s="160"/>
      <c r="BA238" s="160"/>
      <c r="BB238" s="160"/>
      <c r="BC238" s="160"/>
      <c r="BD238" s="160"/>
      <c r="BE238" s="160"/>
      <c r="BF238" s="160"/>
      <c r="BG238" s="160"/>
      <c r="BH238" s="160"/>
    </row>
    <row r="239" spans="1:60" outlineLevel="1">
      <c r="A239" s="161"/>
      <c r="B239" s="168"/>
      <c r="C239" s="269" t="s">
        <v>172</v>
      </c>
      <c r="D239" s="270"/>
      <c r="E239" s="271"/>
      <c r="F239" s="272"/>
      <c r="G239" s="273"/>
      <c r="H239" s="179"/>
      <c r="I239" s="179"/>
      <c r="J239" s="179"/>
      <c r="K239" s="179"/>
      <c r="L239" s="179"/>
      <c r="M239" s="179"/>
      <c r="N239" s="170"/>
      <c r="O239" s="170"/>
      <c r="P239" s="170"/>
      <c r="Q239" s="170"/>
      <c r="R239" s="170"/>
      <c r="S239" s="170"/>
      <c r="T239" s="171"/>
      <c r="U239" s="17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 t="s">
        <v>122</v>
      </c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  <c r="AV239" s="160"/>
      <c r="AW239" s="160"/>
      <c r="AX239" s="160"/>
      <c r="AY239" s="160"/>
      <c r="AZ239" s="160"/>
      <c r="BA239" s="163" t="str">
        <f>C239</f>
        <v>1x Zdroj stabilizovaný 12 V/100mA, pevný</v>
      </c>
      <c r="BB239" s="160"/>
      <c r="BC239" s="160"/>
      <c r="BD239" s="160"/>
      <c r="BE239" s="160"/>
      <c r="BF239" s="160"/>
      <c r="BG239" s="160"/>
      <c r="BH239" s="160"/>
    </row>
    <row r="240" spans="1:60" outlineLevel="1">
      <c r="A240" s="161"/>
      <c r="B240" s="168"/>
      <c r="C240" s="269" t="s">
        <v>173</v>
      </c>
      <c r="D240" s="270"/>
      <c r="E240" s="271"/>
      <c r="F240" s="272"/>
      <c r="G240" s="273"/>
      <c r="H240" s="179"/>
      <c r="I240" s="179"/>
      <c r="J240" s="179"/>
      <c r="K240" s="179"/>
      <c r="L240" s="179"/>
      <c r="M240" s="179"/>
      <c r="N240" s="170"/>
      <c r="O240" s="170"/>
      <c r="P240" s="170"/>
      <c r="Q240" s="170"/>
      <c r="R240" s="170"/>
      <c r="S240" s="170"/>
      <c r="T240" s="171"/>
      <c r="U240" s="17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 t="s">
        <v>122</v>
      </c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163" t="str">
        <f>C240</f>
        <v>1x Zdroj stabilizovaný 0,6-15V/3-0,1A, zdroj s proudovým omezením</v>
      </c>
      <c r="BB240" s="160"/>
      <c r="BC240" s="160"/>
      <c r="BD240" s="160"/>
      <c r="BE240" s="160"/>
      <c r="BF240" s="160"/>
      <c r="BG240" s="160"/>
      <c r="BH240" s="160"/>
    </row>
    <row r="241" spans="1:60" outlineLevel="1">
      <c r="A241" s="161"/>
      <c r="B241" s="168"/>
      <c r="C241" s="269" t="s">
        <v>174</v>
      </c>
      <c r="D241" s="270"/>
      <c r="E241" s="271"/>
      <c r="F241" s="272"/>
      <c r="G241" s="273"/>
      <c r="H241" s="179"/>
      <c r="I241" s="179"/>
      <c r="J241" s="179"/>
      <c r="K241" s="179"/>
      <c r="L241" s="179"/>
      <c r="M241" s="179"/>
      <c r="N241" s="170"/>
      <c r="O241" s="170"/>
      <c r="P241" s="170"/>
      <c r="Q241" s="170"/>
      <c r="R241" s="170"/>
      <c r="S241" s="170"/>
      <c r="T241" s="171"/>
      <c r="U241" s="170"/>
      <c r="V241" s="160"/>
      <c r="W241" s="160"/>
      <c r="X241" s="160"/>
      <c r="Y241" s="160"/>
      <c r="Z241" s="160"/>
      <c r="AA241" s="160"/>
      <c r="AB241" s="160"/>
      <c r="AC241" s="160"/>
      <c r="AD241" s="160"/>
      <c r="AE241" s="160" t="s">
        <v>122</v>
      </c>
      <c r="AF241" s="160"/>
      <c r="AG241" s="160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  <c r="AV241" s="160"/>
      <c r="AW241" s="160"/>
      <c r="AX241" s="160"/>
      <c r="AY241" s="160"/>
      <c r="AZ241" s="160"/>
      <c r="BA241" s="163" t="str">
        <f>C241</f>
        <v>1x Zdroj stabilizovaný 3-24V/100mA</v>
      </c>
      <c r="BB241" s="160"/>
      <c r="BC241" s="160"/>
      <c r="BD241" s="160"/>
      <c r="BE241" s="160"/>
      <c r="BF241" s="160"/>
      <c r="BG241" s="160"/>
      <c r="BH241" s="160"/>
    </row>
    <row r="242" spans="1:60" outlineLevel="1">
      <c r="A242" s="161">
        <v>21</v>
      </c>
      <c r="B242" s="168" t="s">
        <v>203</v>
      </c>
      <c r="C242" s="198" t="s">
        <v>204</v>
      </c>
      <c r="D242" s="170" t="s">
        <v>119</v>
      </c>
      <c r="E242" s="175">
        <v>8</v>
      </c>
      <c r="F242" s="178"/>
      <c r="G242" s="179">
        <f>ROUND(E242*F242,2)</f>
        <v>0</v>
      </c>
      <c r="H242" s="178"/>
      <c r="I242" s="179">
        <f>ROUND(E242*H242,2)</f>
        <v>0</v>
      </c>
      <c r="J242" s="178"/>
      <c r="K242" s="179">
        <f>ROUND(E242*J242,2)</f>
        <v>0</v>
      </c>
      <c r="L242" s="179">
        <v>21</v>
      </c>
      <c r="M242" s="179">
        <f>G242*(1+L242/100)</f>
        <v>0</v>
      </c>
      <c r="N242" s="170">
        <v>0</v>
      </c>
      <c r="O242" s="170">
        <f>ROUND(E242*N242,5)</f>
        <v>0</v>
      </c>
      <c r="P242" s="170">
        <v>0</v>
      </c>
      <c r="Q242" s="170">
        <f>ROUND(E242*P242,5)</f>
        <v>0</v>
      </c>
      <c r="R242" s="170"/>
      <c r="S242" s="170"/>
      <c r="T242" s="171">
        <v>0</v>
      </c>
      <c r="U242" s="170">
        <f>ROUND(E242*T242,2)</f>
        <v>0</v>
      </c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 t="s">
        <v>120</v>
      </c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</row>
    <row r="243" spans="1:60" outlineLevel="1">
      <c r="A243" s="161"/>
      <c r="B243" s="168"/>
      <c r="C243" s="269" t="s">
        <v>205</v>
      </c>
      <c r="D243" s="270"/>
      <c r="E243" s="271"/>
      <c r="F243" s="272"/>
      <c r="G243" s="273"/>
      <c r="H243" s="179"/>
      <c r="I243" s="179"/>
      <c r="J243" s="179"/>
      <c r="K243" s="179"/>
      <c r="L243" s="179"/>
      <c r="M243" s="179"/>
      <c r="N243" s="170"/>
      <c r="O243" s="170"/>
      <c r="P243" s="170"/>
      <c r="Q243" s="170"/>
      <c r="R243" s="170"/>
      <c r="S243" s="170"/>
      <c r="T243" s="171"/>
      <c r="U243" s="17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 t="s">
        <v>122</v>
      </c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163" t="str">
        <f>C243</f>
        <v>Výška kahanu 160 mm</v>
      </c>
      <c r="BB243" s="160"/>
      <c r="BC243" s="160"/>
      <c r="BD243" s="160"/>
      <c r="BE243" s="160"/>
      <c r="BF243" s="160"/>
      <c r="BG243" s="160"/>
      <c r="BH243" s="160"/>
    </row>
    <row r="244" spans="1:60" outlineLevel="1">
      <c r="A244" s="161"/>
      <c r="B244" s="168"/>
      <c r="C244" s="269" t="s">
        <v>206</v>
      </c>
      <c r="D244" s="270"/>
      <c r="E244" s="271"/>
      <c r="F244" s="272"/>
      <c r="G244" s="273"/>
      <c r="H244" s="179"/>
      <c r="I244" s="179"/>
      <c r="J244" s="179"/>
      <c r="K244" s="179"/>
      <c r="L244" s="179"/>
      <c r="M244" s="179"/>
      <c r="N244" s="170"/>
      <c r="O244" s="170"/>
      <c r="P244" s="170"/>
      <c r="Q244" s="170"/>
      <c r="R244" s="170"/>
      <c r="S244" s="170"/>
      <c r="T244" s="171"/>
      <c r="U244" s="170"/>
      <c r="V244" s="160"/>
      <c r="W244" s="160"/>
      <c r="X244" s="160"/>
      <c r="Y244" s="160"/>
      <c r="Z244" s="160"/>
      <c r="AA244" s="160"/>
      <c r="AB244" s="160"/>
      <c r="AC244" s="160"/>
      <c r="AD244" s="160"/>
      <c r="AE244" s="160" t="s">
        <v>122</v>
      </c>
      <c r="AF244" s="160"/>
      <c r="AG244" s="160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  <c r="AV244" s="160"/>
      <c r="AW244" s="160"/>
      <c r="AX244" s="160"/>
      <c r="AY244" s="160"/>
      <c r="AZ244" s="160"/>
      <c r="BA244" s="163" t="str">
        <f>C244</f>
        <v>Průměr trysky vnitřní 15mm</v>
      </c>
      <c r="BB244" s="160"/>
      <c r="BC244" s="160"/>
      <c r="BD244" s="160"/>
      <c r="BE244" s="160"/>
      <c r="BF244" s="160"/>
      <c r="BG244" s="160"/>
      <c r="BH244" s="160"/>
    </row>
    <row r="245" spans="1:60" outlineLevel="1">
      <c r="A245" s="161"/>
      <c r="B245" s="168"/>
      <c r="C245" s="269" t="s">
        <v>207</v>
      </c>
      <c r="D245" s="270"/>
      <c r="E245" s="271"/>
      <c r="F245" s="272"/>
      <c r="G245" s="273"/>
      <c r="H245" s="179"/>
      <c r="I245" s="179"/>
      <c r="J245" s="179"/>
      <c r="K245" s="179"/>
      <c r="L245" s="179"/>
      <c r="M245" s="179"/>
      <c r="N245" s="170"/>
      <c r="O245" s="170"/>
      <c r="P245" s="170"/>
      <c r="Q245" s="170"/>
      <c r="R245" s="170"/>
      <c r="S245" s="170"/>
      <c r="T245" s="171"/>
      <c r="U245" s="17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 t="s">
        <v>122</v>
      </c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163" t="str">
        <f>C245</f>
        <v>Průtokový tlak 3,15kPa pro propanbutan</v>
      </c>
      <c r="BB245" s="160"/>
      <c r="BC245" s="160"/>
      <c r="BD245" s="160"/>
      <c r="BE245" s="160"/>
      <c r="BF245" s="160"/>
      <c r="BG245" s="160"/>
      <c r="BH245" s="160"/>
    </row>
    <row r="246" spans="1:60" outlineLevel="1">
      <c r="A246" s="161"/>
      <c r="B246" s="168"/>
      <c r="C246" s="269" t="s">
        <v>208</v>
      </c>
      <c r="D246" s="270"/>
      <c r="E246" s="271"/>
      <c r="F246" s="272"/>
      <c r="G246" s="273"/>
      <c r="H246" s="179"/>
      <c r="I246" s="179"/>
      <c r="J246" s="179"/>
      <c r="K246" s="179"/>
      <c r="L246" s="179"/>
      <c r="M246" s="179"/>
      <c r="N246" s="170"/>
      <c r="O246" s="170"/>
      <c r="P246" s="170"/>
      <c r="Q246" s="170"/>
      <c r="R246" s="170"/>
      <c r="S246" s="170"/>
      <c r="T246" s="171"/>
      <c r="U246" s="17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 t="s">
        <v>122</v>
      </c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  <c r="AV246" s="160"/>
      <c r="AW246" s="160"/>
      <c r="AX246" s="160"/>
      <c r="AY246" s="160"/>
      <c r="AZ246" s="160"/>
      <c r="BA246" s="163" t="str">
        <f>C246</f>
        <v>Vč. hadice a spon</v>
      </c>
      <c r="BB246" s="160"/>
      <c r="BC246" s="160"/>
      <c r="BD246" s="160"/>
      <c r="BE246" s="160"/>
      <c r="BF246" s="160"/>
      <c r="BG246" s="160"/>
      <c r="BH246" s="160"/>
    </row>
    <row r="247" spans="1:60" outlineLevel="1">
      <c r="A247" s="161">
        <v>22</v>
      </c>
      <c r="B247" s="168" t="s">
        <v>209</v>
      </c>
      <c r="C247" s="198" t="s">
        <v>210</v>
      </c>
      <c r="D247" s="170" t="s">
        <v>119</v>
      </c>
      <c r="E247" s="175">
        <v>4</v>
      </c>
      <c r="F247" s="178"/>
      <c r="G247" s="179">
        <f>ROUND(E247*F247,2)</f>
        <v>0</v>
      </c>
      <c r="H247" s="178"/>
      <c r="I247" s="179">
        <f>ROUND(E247*H247,2)</f>
        <v>0</v>
      </c>
      <c r="J247" s="178"/>
      <c r="K247" s="179">
        <f>ROUND(E247*J247,2)</f>
        <v>0</v>
      </c>
      <c r="L247" s="179">
        <v>21</v>
      </c>
      <c r="M247" s="179">
        <f>G247*(1+L247/100)</f>
        <v>0</v>
      </c>
      <c r="N247" s="170">
        <v>0</v>
      </c>
      <c r="O247" s="170">
        <f>ROUND(E247*N247,5)</f>
        <v>0</v>
      </c>
      <c r="P247" s="170">
        <v>0</v>
      </c>
      <c r="Q247" s="170">
        <f>ROUND(E247*P247,5)</f>
        <v>0</v>
      </c>
      <c r="R247" s="170"/>
      <c r="S247" s="170"/>
      <c r="T247" s="171">
        <v>0</v>
      </c>
      <c r="U247" s="170">
        <f>ROUND(E247*T247,2)</f>
        <v>0</v>
      </c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 t="s">
        <v>120</v>
      </c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  <c r="AV247" s="160"/>
      <c r="AW247" s="160"/>
      <c r="AX247" s="160"/>
      <c r="AY247" s="160"/>
      <c r="AZ247" s="160"/>
      <c r="BA247" s="160"/>
      <c r="BB247" s="160"/>
      <c r="BC247" s="160"/>
      <c r="BD247" s="160"/>
      <c r="BE247" s="160"/>
      <c r="BF247" s="160"/>
      <c r="BG247" s="160"/>
      <c r="BH247" s="160"/>
    </row>
    <row r="248" spans="1:60" outlineLevel="1">
      <c r="A248" s="161"/>
      <c r="B248" s="168"/>
      <c r="C248" s="269" t="s">
        <v>211</v>
      </c>
      <c r="D248" s="270"/>
      <c r="E248" s="271"/>
      <c r="F248" s="272"/>
      <c r="G248" s="273"/>
      <c r="H248" s="179"/>
      <c r="I248" s="179"/>
      <c r="J248" s="179"/>
      <c r="K248" s="179"/>
      <c r="L248" s="179"/>
      <c r="M248" s="179"/>
      <c r="N248" s="170"/>
      <c r="O248" s="170"/>
      <c r="P248" s="170"/>
      <c r="Q248" s="170"/>
      <c r="R248" s="170"/>
      <c r="S248" s="170"/>
      <c r="T248" s="171"/>
      <c r="U248" s="17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 t="s">
        <v>122</v>
      </c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  <c r="AV248" s="160"/>
      <c r="AW248" s="160"/>
      <c r="AX248" s="160"/>
      <c r="AY248" s="160"/>
      <c r="AZ248" s="160"/>
      <c r="BA248" s="163" t="str">
        <f>C248</f>
        <v>Lesklý epoxidový povrch,</v>
      </c>
      <c r="BB248" s="160"/>
      <c r="BC248" s="160"/>
      <c r="BD248" s="160"/>
      <c r="BE248" s="160"/>
      <c r="BF248" s="160"/>
      <c r="BG248" s="160"/>
      <c r="BH248" s="160"/>
    </row>
    <row r="249" spans="1:60" outlineLevel="1">
      <c r="A249" s="161"/>
      <c r="B249" s="168"/>
      <c r="C249" s="269" t="s">
        <v>212</v>
      </c>
      <c r="D249" s="270"/>
      <c r="E249" s="271"/>
      <c r="F249" s="272"/>
      <c r="G249" s="273"/>
      <c r="H249" s="179"/>
      <c r="I249" s="179"/>
      <c r="J249" s="179"/>
      <c r="K249" s="179"/>
      <c r="L249" s="179"/>
      <c r="M249" s="179"/>
      <c r="N249" s="170"/>
      <c r="O249" s="170"/>
      <c r="P249" s="170"/>
      <c r="Q249" s="170"/>
      <c r="R249" s="170"/>
      <c r="S249" s="170"/>
      <c r="T249" s="171"/>
      <c r="U249" s="17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 t="s">
        <v>122</v>
      </c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  <c r="AV249" s="160"/>
      <c r="AW249" s="160"/>
      <c r="AX249" s="160"/>
      <c r="AY249" s="160"/>
      <c r="AZ249" s="160"/>
      <c r="BA249" s="163" t="str">
        <f>C249</f>
        <v>odolný proti chemikáliím a UV záření.</v>
      </c>
      <c r="BB249" s="160"/>
      <c r="BC249" s="160"/>
      <c r="BD249" s="160"/>
      <c r="BE249" s="160"/>
      <c r="BF249" s="160"/>
      <c r="BG249" s="160"/>
      <c r="BH249" s="160"/>
    </row>
    <row r="250" spans="1:60">
      <c r="A250" s="162" t="s">
        <v>115</v>
      </c>
      <c r="B250" s="169" t="s">
        <v>70</v>
      </c>
      <c r="C250" s="200" t="s">
        <v>71</v>
      </c>
      <c r="D250" s="173"/>
      <c r="E250" s="177"/>
      <c r="F250" s="181"/>
      <c r="G250" s="181">
        <f>SUMIF(AE251:AE330,"&lt;&gt;NOR",G251:G330)</f>
        <v>0</v>
      </c>
      <c r="H250" s="181"/>
      <c r="I250" s="181">
        <f>SUM(I251:I330)</f>
        <v>0</v>
      </c>
      <c r="J250" s="181"/>
      <c r="K250" s="181">
        <f>SUM(K251:K330)</f>
        <v>0</v>
      </c>
      <c r="L250" s="181"/>
      <c r="M250" s="181">
        <f>SUM(M251:M330)</f>
        <v>0</v>
      </c>
      <c r="N250" s="173"/>
      <c r="O250" s="173">
        <f>SUM(O251:O330)</f>
        <v>0</v>
      </c>
      <c r="P250" s="173"/>
      <c r="Q250" s="173">
        <f>SUM(Q251:Q330)</f>
        <v>0</v>
      </c>
      <c r="R250" s="173"/>
      <c r="S250" s="173"/>
      <c r="T250" s="174"/>
      <c r="U250" s="173">
        <f>SUM(U251:U330)</f>
        <v>0</v>
      </c>
      <c r="AE250" t="s">
        <v>116</v>
      </c>
    </row>
    <row r="251" spans="1:60" ht="20.399999999999999" outlineLevel="1">
      <c r="A251" s="161">
        <v>23</v>
      </c>
      <c r="B251" s="168" t="s">
        <v>259</v>
      </c>
      <c r="C251" s="198" t="s">
        <v>260</v>
      </c>
      <c r="D251" s="170" t="s">
        <v>119</v>
      </c>
      <c r="E251" s="175">
        <v>4</v>
      </c>
      <c r="F251" s="178"/>
      <c r="G251" s="179">
        <f>ROUND(E251*F251,2)</f>
        <v>0</v>
      </c>
      <c r="H251" s="178"/>
      <c r="I251" s="179">
        <f>ROUND(E251*H251,2)</f>
        <v>0</v>
      </c>
      <c r="J251" s="178"/>
      <c r="K251" s="179">
        <f>ROUND(E251*J251,2)</f>
        <v>0</v>
      </c>
      <c r="L251" s="179">
        <v>21</v>
      </c>
      <c r="M251" s="179">
        <f>G251*(1+L251/100)</f>
        <v>0</v>
      </c>
      <c r="N251" s="170">
        <v>0</v>
      </c>
      <c r="O251" s="170">
        <f>ROUND(E251*N251,5)</f>
        <v>0</v>
      </c>
      <c r="P251" s="170">
        <v>0</v>
      </c>
      <c r="Q251" s="170">
        <f>ROUND(E251*P251,5)</f>
        <v>0</v>
      </c>
      <c r="R251" s="170"/>
      <c r="S251" s="170"/>
      <c r="T251" s="171">
        <v>0</v>
      </c>
      <c r="U251" s="170">
        <f>ROUND(E251*T251,2)</f>
        <v>0</v>
      </c>
      <c r="V251" s="160"/>
      <c r="W251" s="160"/>
      <c r="X251" s="160"/>
      <c r="Y251" s="160"/>
      <c r="Z251" s="160"/>
      <c r="AA251" s="160"/>
      <c r="AB251" s="160"/>
      <c r="AC251" s="160"/>
      <c r="AD251" s="160"/>
      <c r="AE251" s="160" t="s">
        <v>120</v>
      </c>
      <c r="AF251" s="160"/>
      <c r="AG251" s="160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0"/>
      <c r="AU251" s="160"/>
      <c r="AV251" s="160"/>
      <c r="AW251" s="160"/>
      <c r="AX251" s="160"/>
      <c r="AY251" s="160"/>
      <c r="AZ251" s="160"/>
      <c r="BA251" s="160"/>
      <c r="BB251" s="160"/>
      <c r="BC251" s="160"/>
      <c r="BD251" s="160"/>
      <c r="BE251" s="160"/>
      <c r="BF251" s="160"/>
      <c r="BG251" s="160"/>
      <c r="BH251" s="160"/>
    </row>
    <row r="252" spans="1:60" ht="21" outlineLevel="1">
      <c r="A252" s="161"/>
      <c r="B252" s="168"/>
      <c r="C252" s="269" t="s">
        <v>261</v>
      </c>
      <c r="D252" s="270"/>
      <c r="E252" s="271"/>
      <c r="F252" s="272"/>
      <c r="G252" s="273"/>
      <c r="H252" s="179"/>
      <c r="I252" s="179"/>
      <c r="J252" s="179"/>
      <c r="K252" s="179"/>
      <c r="L252" s="179"/>
      <c r="M252" s="179"/>
      <c r="N252" s="170"/>
      <c r="O252" s="170"/>
      <c r="P252" s="170"/>
      <c r="Q252" s="170"/>
      <c r="R252" s="170"/>
      <c r="S252" s="170"/>
      <c r="T252" s="171"/>
      <c r="U252" s="170"/>
      <c r="V252" s="160"/>
      <c r="W252" s="160"/>
      <c r="X252" s="160"/>
      <c r="Y252" s="160"/>
      <c r="Z252" s="160"/>
      <c r="AA252" s="160"/>
      <c r="AB252" s="160"/>
      <c r="AC252" s="160"/>
      <c r="AD252" s="160"/>
      <c r="AE252" s="160" t="s">
        <v>122</v>
      </c>
      <c r="AF252" s="160"/>
      <c r="AG252" s="160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0"/>
      <c r="AU252" s="160"/>
      <c r="AV252" s="160"/>
      <c r="AW252" s="160"/>
      <c r="AX252" s="160"/>
      <c r="AY252" s="160"/>
      <c r="AZ252" s="160"/>
      <c r="BA252" s="163" t="str">
        <f t="shared" ref="BA252:BA258" si="11">C252</f>
        <v>Demonstrační  pracoviště včetně  mediového tunelu pro vedení rozvodů, odklopů v pracovní desce, otvorů pro osazení el. panelu a uzamykatelného šuplíku pod pracovní deskou (pro ukládání notebooků) - zámek na klíč</v>
      </c>
      <c r="BB252" s="160"/>
      <c r="BC252" s="160"/>
      <c r="BD252" s="160"/>
      <c r="BE252" s="160"/>
      <c r="BF252" s="160"/>
      <c r="BG252" s="160"/>
      <c r="BH252" s="160"/>
    </row>
    <row r="253" spans="1:60" ht="21" outlineLevel="1">
      <c r="A253" s="161"/>
      <c r="B253" s="168"/>
      <c r="C253" s="269" t="s">
        <v>123</v>
      </c>
      <c r="D253" s="270"/>
      <c r="E253" s="271"/>
      <c r="F253" s="272"/>
      <c r="G253" s="273"/>
      <c r="H253" s="179"/>
      <c r="I253" s="179"/>
      <c r="J253" s="179"/>
      <c r="K253" s="179"/>
      <c r="L253" s="179"/>
      <c r="M253" s="179"/>
      <c r="N253" s="170"/>
      <c r="O253" s="170"/>
      <c r="P253" s="170"/>
      <c r="Q253" s="170"/>
      <c r="R253" s="170"/>
      <c r="S253" s="170"/>
      <c r="T253" s="171"/>
      <c r="U253" s="17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 t="s">
        <v>122</v>
      </c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  <c r="AV253" s="160"/>
      <c r="AW253" s="160"/>
      <c r="AX253" s="160"/>
      <c r="AY253" s="160"/>
      <c r="AZ253" s="160"/>
      <c r="BA253" s="163" t="str">
        <f t="shared" si="11"/>
        <v>Kovová konstrukce stolu kotvená do podlahy (jekl 40 x 20 mm); nebo 40x40 mm apod., povrchová úprava komaxit, výškově stavitelné nožky, otvory pro upevnění do podlahy</v>
      </c>
      <c r="BB253" s="160"/>
      <c r="BC253" s="160"/>
      <c r="BD253" s="160"/>
      <c r="BE253" s="160"/>
      <c r="BF253" s="160"/>
      <c r="BG253" s="160"/>
      <c r="BH253" s="160"/>
    </row>
    <row r="254" spans="1:60" outlineLevel="1">
      <c r="A254" s="161"/>
      <c r="B254" s="168"/>
      <c r="C254" s="269" t="s">
        <v>359</v>
      </c>
      <c r="D254" s="270"/>
      <c r="E254" s="271"/>
      <c r="F254" s="272"/>
      <c r="G254" s="273"/>
      <c r="H254" s="179"/>
      <c r="I254" s="179"/>
      <c r="J254" s="179"/>
      <c r="K254" s="179"/>
      <c r="L254" s="179"/>
      <c r="M254" s="179"/>
      <c r="N254" s="170"/>
      <c r="O254" s="170"/>
      <c r="P254" s="170"/>
      <c r="Q254" s="170"/>
      <c r="R254" s="170"/>
      <c r="S254" s="170"/>
      <c r="T254" s="171"/>
      <c r="U254" s="17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 t="s">
        <v>122</v>
      </c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  <c r="AV254" s="160"/>
      <c r="AW254" s="160"/>
      <c r="AX254" s="160"/>
      <c r="AY254" s="160"/>
      <c r="AZ254" s="160"/>
      <c r="BA254" s="163" t="str">
        <f t="shared" si="11"/>
        <v>Odklop v pracovní desce na demonstrační panel (dodávka vč. elektrozámku)</v>
      </c>
      <c r="BB254" s="160"/>
      <c r="BC254" s="160"/>
      <c r="BD254" s="160"/>
      <c r="BE254" s="160"/>
      <c r="BF254" s="160"/>
      <c r="BG254" s="160"/>
      <c r="BH254" s="160"/>
    </row>
    <row r="255" spans="1:60" outlineLevel="1">
      <c r="A255" s="161"/>
      <c r="B255" s="168"/>
      <c r="C255" s="269" t="s">
        <v>360</v>
      </c>
      <c r="D255" s="270"/>
      <c r="E255" s="271"/>
      <c r="F255" s="272"/>
      <c r="G255" s="273"/>
      <c r="H255" s="179"/>
      <c r="I255" s="179"/>
      <c r="J255" s="179"/>
      <c r="K255" s="179"/>
      <c r="L255" s="179"/>
      <c r="M255" s="179"/>
      <c r="N255" s="170"/>
      <c r="O255" s="170"/>
      <c r="P255" s="170"/>
      <c r="Q255" s="170"/>
      <c r="R255" s="170"/>
      <c r="S255" s="170"/>
      <c r="T255" s="171"/>
      <c r="U255" s="17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 t="s">
        <v>122</v>
      </c>
      <c r="AF255" s="160"/>
      <c r="AG255" s="160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  <c r="AV255" s="160"/>
      <c r="AW255" s="160"/>
      <c r="AX255" s="160"/>
      <c r="AY255" s="160"/>
      <c r="AZ255" s="160"/>
      <c r="BA255" s="163" t="str">
        <f t="shared" si="11"/>
        <v>2x odklop v pracovní desce na PB plyn (dodávka vč. elektrozámku)</v>
      </c>
      <c r="BB255" s="160"/>
      <c r="BC255" s="160"/>
      <c r="BD255" s="160"/>
      <c r="BE255" s="160"/>
      <c r="BF255" s="160"/>
      <c r="BG255" s="160"/>
      <c r="BH255" s="160"/>
    </row>
    <row r="256" spans="1:60" outlineLevel="1">
      <c r="A256" s="161"/>
      <c r="B256" s="168"/>
      <c r="C256" s="269" t="s">
        <v>243</v>
      </c>
      <c r="D256" s="270"/>
      <c r="E256" s="271"/>
      <c r="F256" s="272"/>
      <c r="G256" s="273"/>
      <c r="H256" s="179"/>
      <c r="I256" s="179"/>
      <c r="J256" s="179"/>
      <c r="K256" s="179"/>
      <c r="L256" s="179"/>
      <c r="M256" s="179"/>
      <c r="N256" s="170"/>
      <c r="O256" s="170"/>
      <c r="P256" s="170"/>
      <c r="Q256" s="170"/>
      <c r="R256" s="170"/>
      <c r="S256" s="170"/>
      <c r="T256" s="171"/>
      <c r="U256" s="170"/>
      <c r="V256" s="160"/>
      <c r="W256" s="160"/>
      <c r="X256" s="160"/>
      <c r="Y256" s="160"/>
      <c r="Z256" s="160"/>
      <c r="AA256" s="160"/>
      <c r="AB256" s="160"/>
      <c r="AC256" s="160"/>
      <c r="AD256" s="160"/>
      <c r="AE256" s="160" t="s">
        <v>122</v>
      </c>
      <c r="AF256" s="160"/>
      <c r="AG256" s="160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0"/>
      <c r="AU256" s="160"/>
      <c r="AV256" s="160"/>
      <c r="AW256" s="160"/>
      <c r="AX256" s="160"/>
      <c r="AY256" s="160"/>
      <c r="AZ256" s="160"/>
      <c r="BA256" s="163" t="str">
        <f t="shared" si="11"/>
        <v>Pracovní deska z kompaktní desky tl.12mm, chemická a mechanická odolnost; odolnost vůči vodě a vlhkosti</v>
      </c>
      <c r="BB256" s="160"/>
      <c r="BC256" s="160"/>
      <c r="BD256" s="160"/>
      <c r="BE256" s="160"/>
      <c r="BF256" s="160"/>
      <c r="BG256" s="160"/>
      <c r="BH256" s="160"/>
    </row>
    <row r="257" spans="1:60" outlineLevel="1">
      <c r="A257" s="161"/>
      <c r="B257" s="168"/>
      <c r="C257" s="269" t="s">
        <v>125</v>
      </c>
      <c r="D257" s="270"/>
      <c r="E257" s="271"/>
      <c r="F257" s="272"/>
      <c r="G257" s="273"/>
      <c r="H257" s="179"/>
      <c r="I257" s="179"/>
      <c r="J257" s="179"/>
      <c r="K257" s="179"/>
      <c r="L257" s="179"/>
      <c r="M257" s="179"/>
      <c r="N257" s="170"/>
      <c r="O257" s="170"/>
      <c r="P257" s="170"/>
      <c r="Q257" s="170"/>
      <c r="R257" s="170"/>
      <c r="S257" s="170"/>
      <c r="T257" s="171"/>
      <c r="U257" s="17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 t="s">
        <v>122</v>
      </c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  <c r="AV257" s="160"/>
      <c r="AW257" s="160"/>
      <c r="AX257" s="160"/>
      <c r="AY257" s="160"/>
      <c r="AZ257" s="160"/>
      <c r="BA257" s="163" t="str">
        <f t="shared" si="11"/>
        <v>LDT na  opláštění stolů apod. - tl. 18mm, ABS hrany 0,5mm</v>
      </c>
      <c r="BB257" s="160"/>
      <c r="BC257" s="160"/>
      <c r="BD257" s="160"/>
      <c r="BE257" s="160"/>
      <c r="BF257" s="160"/>
      <c r="BG257" s="160"/>
      <c r="BH257" s="160"/>
    </row>
    <row r="258" spans="1:60" outlineLevel="1">
      <c r="A258" s="161"/>
      <c r="B258" s="168"/>
      <c r="C258" s="269" t="s">
        <v>126</v>
      </c>
      <c r="D258" s="270"/>
      <c r="E258" s="271"/>
      <c r="F258" s="272"/>
      <c r="G258" s="273"/>
      <c r="H258" s="179"/>
      <c r="I258" s="179"/>
      <c r="J258" s="179"/>
      <c r="K258" s="179"/>
      <c r="L258" s="179"/>
      <c r="M258" s="179"/>
      <c r="N258" s="170"/>
      <c r="O258" s="170"/>
      <c r="P258" s="170"/>
      <c r="Q258" s="170"/>
      <c r="R258" s="170"/>
      <c r="S258" s="170"/>
      <c r="T258" s="171"/>
      <c r="U258" s="17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 t="s">
        <v>122</v>
      </c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  <c r="AV258" s="160"/>
      <c r="AW258" s="160"/>
      <c r="AX258" s="160"/>
      <c r="AY258" s="160"/>
      <c r="AZ258" s="160"/>
      <c r="BA258" s="163" t="str">
        <f t="shared" si="11"/>
        <v>Položka je včetně dopravy a montáže</v>
      </c>
      <c r="BB258" s="160"/>
      <c r="BC258" s="160"/>
      <c r="BD258" s="160"/>
      <c r="BE258" s="160"/>
      <c r="BF258" s="160"/>
      <c r="BG258" s="160"/>
      <c r="BH258" s="160"/>
    </row>
    <row r="259" spans="1:60" ht="20.399999999999999" outlineLevel="1">
      <c r="A259" s="161">
        <v>24</v>
      </c>
      <c r="B259" s="168" t="s">
        <v>127</v>
      </c>
      <c r="C259" s="198" t="s">
        <v>128</v>
      </c>
      <c r="D259" s="170" t="s">
        <v>119</v>
      </c>
      <c r="E259" s="175">
        <v>8</v>
      </c>
      <c r="F259" s="178"/>
      <c r="G259" s="179">
        <f>ROUND(E259*F259,2)</f>
        <v>0</v>
      </c>
      <c r="H259" s="178"/>
      <c r="I259" s="179">
        <f>ROUND(E259*H259,2)</f>
        <v>0</v>
      </c>
      <c r="J259" s="178"/>
      <c r="K259" s="179">
        <f>ROUND(E259*J259,2)</f>
        <v>0</v>
      </c>
      <c r="L259" s="179">
        <v>21</v>
      </c>
      <c r="M259" s="179">
        <f>G259*(1+L259/100)</f>
        <v>0</v>
      </c>
      <c r="N259" s="170">
        <v>0</v>
      </c>
      <c r="O259" s="170">
        <f>ROUND(E259*N259,5)</f>
        <v>0</v>
      </c>
      <c r="P259" s="170">
        <v>0</v>
      </c>
      <c r="Q259" s="170">
        <f>ROUND(E259*P259,5)</f>
        <v>0</v>
      </c>
      <c r="R259" s="170"/>
      <c r="S259" s="170"/>
      <c r="T259" s="171">
        <v>0</v>
      </c>
      <c r="U259" s="170">
        <f>ROUND(E259*T259,2)</f>
        <v>0</v>
      </c>
      <c r="V259" s="160"/>
      <c r="W259" s="160"/>
      <c r="X259" s="160"/>
      <c r="Y259" s="160"/>
      <c r="Z259" s="160"/>
      <c r="AA259" s="160"/>
      <c r="AB259" s="160"/>
      <c r="AC259" s="160"/>
      <c r="AD259" s="160"/>
      <c r="AE259" s="160" t="s">
        <v>120</v>
      </c>
      <c r="AF259" s="160"/>
      <c r="AG259" s="160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0"/>
      <c r="AU259" s="160"/>
      <c r="AV259" s="160"/>
      <c r="AW259" s="160"/>
      <c r="AX259" s="160"/>
      <c r="AY259" s="160"/>
      <c r="AZ259" s="160"/>
      <c r="BA259" s="160"/>
      <c r="BB259" s="160"/>
      <c r="BC259" s="160"/>
      <c r="BD259" s="160"/>
      <c r="BE259" s="160"/>
      <c r="BF259" s="160"/>
      <c r="BG259" s="160"/>
      <c r="BH259" s="160"/>
    </row>
    <row r="260" spans="1:60" outlineLevel="1">
      <c r="A260" s="161"/>
      <c r="B260" s="168"/>
      <c r="C260" s="269" t="s">
        <v>329</v>
      </c>
      <c r="D260" s="270"/>
      <c r="E260" s="271"/>
      <c r="F260" s="272"/>
      <c r="G260" s="273"/>
      <c r="H260" s="179"/>
      <c r="I260" s="179"/>
      <c r="J260" s="179"/>
      <c r="K260" s="179"/>
      <c r="L260" s="179"/>
      <c r="M260" s="179"/>
      <c r="N260" s="170"/>
      <c r="O260" s="170"/>
      <c r="P260" s="170"/>
      <c r="Q260" s="170"/>
      <c r="R260" s="170"/>
      <c r="S260" s="170"/>
      <c r="T260" s="171"/>
      <c r="U260" s="170"/>
      <c r="V260" s="160"/>
      <c r="W260" s="160"/>
      <c r="X260" s="160"/>
      <c r="Y260" s="160"/>
      <c r="Z260" s="160"/>
      <c r="AA260" s="160"/>
      <c r="AB260" s="160"/>
      <c r="AC260" s="160"/>
      <c r="AD260" s="160"/>
      <c r="AE260" s="160" t="s">
        <v>122</v>
      </c>
      <c r="AF260" s="160"/>
      <c r="AG260" s="160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0"/>
      <c r="AU260" s="160"/>
      <c r="AV260" s="160"/>
      <c r="AW260" s="160"/>
      <c r="AX260" s="160"/>
      <c r="AY260" s="160"/>
      <c r="AZ260" s="160"/>
      <c r="BA260" s="163" t="str">
        <f t="shared" ref="BA260:BA268" si="12">C260</f>
        <v>Elektrický otočný panel (EOP)</v>
      </c>
      <c r="BB260" s="160"/>
      <c r="BC260" s="160"/>
      <c r="BD260" s="160"/>
      <c r="BE260" s="160"/>
      <c r="BF260" s="160"/>
      <c r="BG260" s="160"/>
      <c r="BH260" s="160"/>
    </row>
    <row r="261" spans="1:60" ht="21" outlineLevel="1">
      <c r="A261" s="161"/>
      <c r="B261" s="168"/>
      <c r="C261" s="269" t="s">
        <v>330</v>
      </c>
      <c r="D261" s="270"/>
      <c r="E261" s="271"/>
      <c r="F261" s="272"/>
      <c r="G261" s="273"/>
      <c r="H261" s="179"/>
      <c r="I261" s="179"/>
      <c r="J261" s="179"/>
      <c r="K261" s="179"/>
      <c r="L261" s="179"/>
      <c r="M261" s="179"/>
      <c r="N261" s="170"/>
      <c r="O261" s="170"/>
      <c r="P261" s="170"/>
      <c r="Q261" s="170"/>
      <c r="R261" s="170"/>
      <c r="S261" s="170"/>
      <c r="T261" s="171"/>
      <c r="U261" s="170"/>
      <c r="V261" s="160"/>
      <c r="W261" s="160"/>
      <c r="X261" s="160"/>
      <c r="Y261" s="160"/>
      <c r="Z261" s="160"/>
      <c r="AA261" s="160"/>
      <c r="AB261" s="160"/>
      <c r="AC261" s="160"/>
      <c r="AD261" s="160"/>
      <c r="AE261" s="160" t="s">
        <v>122</v>
      </c>
      <c r="AF261" s="160"/>
      <c r="AG261" s="160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0"/>
      <c r="AU261" s="160"/>
      <c r="AV261" s="160"/>
      <c r="AW261" s="160"/>
      <c r="AX261" s="160"/>
      <c r="AY261" s="160"/>
      <c r="AZ261" s="160"/>
      <c r="BA261" s="163" t="str">
        <f t="shared" si="12"/>
        <v>Dálkové centrální ovládání umožňuje otáčení každým panelem (plynulé otevírání a zavírání), napěťové řídicí signály jsou poskytovány z rozvaděče učitele.</v>
      </c>
      <c r="BB261" s="160"/>
      <c r="BC261" s="160"/>
      <c r="BD261" s="160"/>
      <c r="BE261" s="160"/>
      <c r="BF261" s="160"/>
      <c r="BG261" s="160"/>
      <c r="BH261" s="160"/>
    </row>
    <row r="262" spans="1:60" outlineLevel="1">
      <c r="A262" s="161"/>
      <c r="B262" s="168"/>
      <c r="C262" s="269" t="s">
        <v>331</v>
      </c>
      <c r="D262" s="270"/>
      <c r="E262" s="271"/>
      <c r="F262" s="272"/>
      <c r="G262" s="273"/>
      <c r="H262" s="179"/>
      <c r="I262" s="179"/>
      <c r="J262" s="179"/>
      <c r="K262" s="179"/>
      <c r="L262" s="179"/>
      <c r="M262" s="179"/>
      <c r="N262" s="170"/>
      <c r="O262" s="170"/>
      <c r="P262" s="170"/>
      <c r="Q262" s="170"/>
      <c r="R262" s="170"/>
      <c r="S262" s="170"/>
      <c r="T262" s="171"/>
      <c r="U262" s="170"/>
      <c r="V262" s="160"/>
      <c r="W262" s="160"/>
      <c r="X262" s="160"/>
      <c r="Y262" s="160"/>
      <c r="Z262" s="160"/>
      <c r="AA262" s="160"/>
      <c r="AB262" s="160"/>
      <c r="AC262" s="160"/>
      <c r="AD262" s="160"/>
      <c r="AE262" s="160" t="s">
        <v>122</v>
      </c>
      <c r="AF262" s="160"/>
      <c r="AG262" s="160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0"/>
      <c r="AU262" s="160"/>
      <c r="AV262" s="160"/>
      <c r="AW262" s="160"/>
      <c r="AX262" s="160"/>
      <c r="AY262" s="160"/>
      <c r="AZ262" s="160"/>
      <c r="BA262" s="163" t="str">
        <f t="shared" si="12"/>
        <v>*Panel neumožňuje uzavření při zapojení kabeláže</v>
      </c>
      <c r="BB262" s="160"/>
      <c r="BC262" s="160"/>
      <c r="BD262" s="160"/>
      <c r="BE262" s="160"/>
      <c r="BF262" s="160"/>
      <c r="BG262" s="160"/>
      <c r="BH262" s="160"/>
    </row>
    <row r="263" spans="1:60" outlineLevel="1">
      <c r="A263" s="161"/>
      <c r="B263" s="168"/>
      <c r="C263" s="269" t="s">
        <v>332</v>
      </c>
      <c r="D263" s="270"/>
      <c r="E263" s="271"/>
      <c r="F263" s="272"/>
      <c r="G263" s="273"/>
      <c r="H263" s="179"/>
      <c r="I263" s="179"/>
      <c r="J263" s="179"/>
      <c r="K263" s="179"/>
      <c r="L263" s="179"/>
      <c r="M263" s="179"/>
      <c r="N263" s="170"/>
      <c r="O263" s="170"/>
      <c r="P263" s="170"/>
      <c r="Q263" s="170"/>
      <c r="R263" s="170"/>
      <c r="S263" s="170"/>
      <c r="T263" s="171"/>
      <c r="U263" s="170"/>
      <c r="V263" s="160"/>
      <c r="W263" s="160"/>
      <c r="X263" s="160"/>
      <c r="Y263" s="160"/>
      <c r="Z263" s="160"/>
      <c r="AA263" s="160"/>
      <c r="AB263" s="160"/>
      <c r="AC263" s="160"/>
      <c r="AD263" s="160"/>
      <c r="AE263" s="160" t="s">
        <v>122</v>
      </c>
      <c r="AF263" s="160"/>
      <c r="AG263" s="160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0"/>
      <c r="AU263" s="160"/>
      <c r="AV263" s="160"/>
      <c r="AW263" s="160"/>
      <c r="AX263" s="160"/>
      <c r="AY263" s="160"/>
      <c r="AZ263" s="160"/>
      <c r="BA263" s="163" t="str">
        <f t="shared" si="12"/>
        <v>* Při překročení povoleného proudu změní směr otáčení a tím uvolní překážku</v>
      </c>
      <c r="BB263" s="160"/>
      <c r="BC263" s="160"/>
      <c r="BD263" s="160"/>
      <c r="BE263" s="160"/>
      <c r="BF263" s="160"/>
      <c r="BG263" s="160"/>
      <c r="BH263" s="160"/>
    </row>
    <row r="264" spans="1:60" outlineLevel="1">
      <c r="A264" s="161"/>
      <c r="B264" s="168"/>
      <c r="C264" s="269" t="s">
        <v>333</v>
      </c>
      <c r="D264" s="270"/>
      <c r="E264" s="271"/>
      <c r="F264" s="272"/>
      <c r="G264" s="273"/>
      <c r="H264" s="179"/>
      <c r="I264" s="179"/>
      <c r="J264" s="179"/>
      <c r="K264" s="179"/>
      <c r="L264" s="179"/>
      <c r="M264" s="179"/>
      <c r="N264" s="170"/>
      <c r="O264" s="170"/>
      <c r="P264" s="170"/>
      <c r="Q264" s="170"/>
      <c r="R264" s="170"/>
      <c r="S264" s="170"/>
      <c r="T264" s="171"/>
      <c r="U264" s="170"/>
      <c r="V264" s="160"/>
      <c r="W264" s="160"/>
      <c r="X264" s="160"/>
      <c r="Y264" s="160"/>
      <c r="Z264" s="160"/>
      <c r="AA264" s="160"/>
      <c r="AB264" s="160"/>
      <c r="AC264" s="160"/>
      <c r="AD264" s="160"/>
      <c r="AE264" s="160" t="s">
        <v>122</v>
      </c>
      <c r="AF264" s="160"/>
      <c r="AG264" s="160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0"/>
      <c r="AU264" s="160"/>
      <c r="AV264" s="160"/>
      <c r="AW264" s="160"/>
      <c r="AX264" s="160"/>
      <c r="AY264" s="160"/>
      <c r="AZ264" s="160"/>
      <c r="BA264" s="163" t="str">
        <f t="shared" si="12"/>
        <v>EOP bude obsahovat:</v>
      </c>
      <c r="BB264" s="160"/>
      <c r="BC264" s="160"/>
      <c r="BD264" s="160"/>
      <c r="BE264" s="160"/>
      <c r="BF264" s="160"/>
      <c r="BG264" s="160"/>
      <c r="BH264" s="160"/>
    </row>
    <row r="265" spans="1:60" outlineLevel="1">
      <c r="A265" s="161"/>
      <c r="B265" s="168"/>
      <c r="C265" s="269" t="s">
        <v>334</v>
      </c>
      <c r="D265" s="270"/>
      <c r="E265" s="271"/>
      <c r="F265" s="272"/>
      <c r="G265" s="273"/>
      <c r="H265" s="179"/>
      <c r="I265" s="179"/>
      <c r="J265" s="179"/>
      <c r="K265" s="179"/>
      <c r="L265" s="179"/>
      <c r="M265" s="179"/>
      <c r="N265" s="170"/>
      <c r="O265" s="170"/>
      <c r="P265" s="170"/>
      <c r="Q265" s="170"/>
      <c r="R265" s="170"/>
      <c r="S265" s="170"/>
      <c r="T265" s="171"/>
      <c r="U265" s="17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 t="s">
        <v>122</v>
      </c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  <c r="AV265" s="160"/>
      <c r="AW265" s="160"/>
      <c r="AX265" s="160"/>
      <c r="AY265" s="160"/>
      <c r="AZ265" s="160"/>
      <c r="BA265" s="163" t="str">
        <f t="shared" si="12"/>
        <v>o 1x zásuvky 230V</v>
      </c>
      <c r="BB265" s="160"/>
      <c r="BC265" s="160"/>
      <c r="BD265" s="160"/>
      <c r="BE265" s="160"/>
      <c r="BF265" s="160"/>
      <c r="BG265" s="160"/>
      <c r="BH265" s="160"/>
    </row>
    <row r="266" spans="1:60" outlineLevel="1">
      <c r="A266" s="161"/>
      <c r="B266" s="168"/>
      <c r="C266" s="269" t="s">
        <v>335</v>
      </c>
      <c r="D266" s="270"/>
      <c r="E266" s="271"/>
      <c r="F266" s="272"/>
      <c r="G266" s="273"/>
      <c r="H266" s="179"/>
      <c r="I266" s="179"/>
      <c r="J266" s="179"/>
      <c r="K266" s="179"/>
      <c r="L266" s="179"/>
      <c r="M266" s="179"/>
      <c r="N266" s="170"/>
      <c r="O266" s="170"/>
      <c r="P266" s="170"/>
      <c r="Q266" s="170"/>
      <c r="R266" s="170"/>
      <c r="S266" s="170"/>
      <c r="T266" s="171"/>
      <c r="U266" s="170"/>
      <c r="V266" s="160"/>
      <c r="W266" s="160"/>
      <c r="X266" s="160"/>
      <c r="Y266" s="160"/>
      <c r="Z266" s="160"/>
      <c r="AA266" s="160"/>
      <c r="AB266" s="160"/>
      <c r="AC266" s="160"/>
      <c r="AD266" s="160"/>
      <c r="AE266" s="160" t="s">
        <v>122</v>
      </c>
      <c r="AF266" s="160"/>
      <c r="AG266" s="160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0"/>
      <c r="AU266" s="160"/>
      <c r="AV266" s="160"/>
      <c r="AW266" s="160"/>
      <c r="AX266" s="160"/>
      <c r="AY266" s="160"/>
      <c r="AZ266" s="160"/>
      <c r="BA266" s="163" t="str">
        <f t="shared" si="12"/>
        <v>o 1x zásuvku USB</v>
      </c>
      <c r="BB266" s="160"/>
      <c r="BC266" s="160"/>
      <c r="BD266" s="160"/>
      <c r="BE266" s="160"/>
      <c r="BF266" s="160"/>
      <c r="BG266" s="160"/>
      <c r="BH266" s="160"/>
    </row>
    <row r="267" spans="1:60" outlineLevel="1">
      <c r="A267" s="161"/>
      <c r="B267" s="168"/>
      <c r="C267" s="269" t="s">
        <v>129</v>
      </c>
      <c r="D267" s="270"/>
      <c r="E267" s="271"/>
      <c r="F267" s="272"/>
      <c r="G267" s="273"/>
      <c r="H267" s="179"/>
      <c r="I267" s="179"/>
      <c r="J267" s="179"/>
      <c r="K267" s="179"/>
      <c r="L267" s="179"/>
      <c r="M267" s="179"/>
      <c r="N267" s="170"/>
      <c r="O267" s="170"/>
      <c r="P267" s="170"/>
      <c r="Q267" s="170"/>
      <c r="R267" s="170"/>
      <c r="S267" s="170"/>
      <c r="T267" s="171"/>
      <c r="U267" s="17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 t="s">
        <v>122</v>
      </c>
      <c r="AF267" s="160"/>
      <c r="AG267" s="160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0"/>
      <c r="AU267" s="160"/>
      <c r="AV267" s="160"/>
      <c r="AW267" s="160"/>
      <c r="AX267" s="160"/>
      <c r="AY267" s="160"/>
      <c r="AZ267" s="160"/>
      <c r="BA267" s="163" t="str">
        <f t="shared" si="12"/>
        <v>o 1x zásuvku LAN RJ45</v>
      </c>
      <c r="BB267" s="160"/>
      <c r="BC267" s="160"/>
      <c r="BD267" s="160"/>
      <c r="BE267" s="160"/>
      <c r="BF267" s="160"/>
      <c r="BG267" s="160"/>
      <c r="BH267" s="160"/>
    </row>
    <row r="268" spans="1:60" outlineLevel="1">
      <c r="A268" s="161"/>
      <c r="B268" s="168"/>
      <c r="C268" s="269" t="s">
        <v>130</v>
      </c>
      <c r="D268" s="270"/>
      <c r="E268" s="271"/>
      <c r="F268" s="272"/>
      <c r="G268" s="273"/>
      <c r="H268" s="179"/>
      <c r="I268" s="179"/>
      <c r="J268" s="179"/>
      <c r="K268" s="179"/>
      <c r="L268" s="179"/>
      <c r="M268" s="179"/>
      <c r="N268" s="170"/>
      <c r="O268" s="170"/>
      <c r="P268" s="170"/>
      <c r="Q268" s="170"/>
      <c r="R268" s="170"/>
      <c r="S268" s="170"/>
      <c r="T268" s="171"/>
      <c r="U268" s="170"/>
      <c r="V268" s="160"/>
      <c r="W268" s="160"/>
      <c r="X268" s="160"/>
      <c r="Y268" s="160"/>
      <c r="Z268" s="160"/>
      <c r="AA268" s="160"/>
      <c r="AB268" s="160"/>
      <c r="AC268" s="160"/>
      <c r="AD268" s="160"/>
      <c r="AE268" s="160" t="s">
        <v>122</v>
      </c>
      <c r="AF268" s="160"/>
      <c r="AG268" s="160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0"/>
      <c r="AU268" s="160"/>
      <c r="AV268" s="160"/>
      <c r="AW268" s="160"/>
      <c r="AX268" s="160"/>
      <c r="AY268" s="160"/>
      <c r="AZ268" s="160"/>
      <c r="BA268" s="163" t="str">
        <f t="shared" si="12"/>
        <v>o 1x zdroj 0-24V AC/3W (napájení z rozvaděče) se zdířkami MN</v>
      </c>
      <c r="BB268" s="160"/>
      <c r="BC268" s="160"/>
      <c r="BD268" s="160"/>
      <c r="BE268" s="160"/>
      <c r="BF268" s="160"/>
      <c r="BG268" s="160"/>
      <c r="BH268" s="160"/>
    </row>
    <row r="269" spans="1:60" outlineLevel="1">
      <c r="A269" s="161"/>
      <c r="B269" s="168"/>
      <c r="C269" s="199" t="s">
        <v>131</v>
      </c>
      <c r="D269" s="172"/>
      <c r="E269" s="176"/>
      <c r="F269" s="180"/>
      <c r="G269" s="180"/>
      <c r="H269" s="179"/>
      <c r="I269" s="179"/>
      <c r="J269" s="179"/>
      <c r="K269" s="179"/>
      <c r="L269" s="179"/>
      <c r="M269" s="179"/>
      <c r="N269" s="170"/>
      <c r="O269" s="170"/>
      <c r="P269" s="170"/>
      <c r="Q269" s="170"/>
      <c r="R269" s="170"/>
      <c r="S269" s="170"/>
      <c r="T269" s="171"/>
      <c r="U269" s="17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 t="s">
        <v>122</v>
      </c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160"/>
      <c r="BB269" s="160"/>
      <c r="BC269" s="160"/>
      <c r="BD269" s="160"/>
      <c r="BE269" s="160"/>
      <c r="BF269" s="160"/>
      <c r="BG269" s="160"/>
      <c r="BH269" s="160"/>
    </row>
    <row r="270" spans="1:60" outlineLevel="1">
      <c r="A270" s="161"/>
      <c r="B270" s="168"/>
      <c r="C270" s="269" t="s">
        <v>132</v>
      </c>
      <c r="D270" s="270"/>
      <c r="E270" s="271"/>
      <c r="F270" s="272"/>
      <c r="G270" s="273"/>
      <c r="H270" s="179"/>
      <c r="I270" s="179"/>
      <c r="J270" s="179"/>
      <c r="K270" s="179"/>
      <c r="L270" s="179"/>
      <c r="M270" s="179"/>
      <c r="N270" s="170"/>
      <c r="O270" s="170"/>
      <c r="P270" s="170"/>
      <c r="Q270" s="170"/>
      <c r="R270" s="170"/>
      <c r="S270" s="170"/>
      <c r="T270" s="171"/>
      <c r="U270" s="17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 t="s">
        <v>122</v>
      </c>
      <c r="AF270" s="160"/>
      <c r="AG270" s="160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  <c r="AV270" s="160"/>
      <c r="AW270" s="160"/>
      <c r="AX270" s="160"/>
      <c r="AY270" s="160"/>
      <c r="AZ270" s="160"/>
      <c r="BA270" s="163" t="str">
        <f>C270</f>
        <v>Panel bude obsahovat také bezpečnostní přepážku oddělující část MN a NN.</v>
      </c>
      <c r="BB270" s="160"/>
      <c r="BC270" s="160"/>
      <c r="BD270" s="160"/>
      <c r="BE270" s="160"/>
      <c r="BF270" s="160"/>
      <c r="BG270" s="160"/>
      <c r="BH270" s="160"/>
    </row>
    <row r="271" spans="1:60" outlineLevel="1">
      <c r="A271" s="161"/>
      <c r="B271" s="168"/>
      <c r="C271" s="199" t="s">
        <v>133</v>
      </c>
      <c r="D271" s="172"/>
      <c r="E271" s="176"/>
      <c r="F271" s="180"/>
      <c r="G271" s="180"/>
      <c r="H271" s="179"/>
      <c r="I271" s="179"/>
      <c r="J271" s="179"/>
      <c r="K271" s="179"/>
      <c r="L271" s="179"/>
      <c r="M271" s="179"/>
      <c r="N271" s="170"/>
      <c r="O271" s="170"/>
      <c r="P271" s="170"/>
      <c r="Q271" s="170"/>
      <c r="R271" s="170"/>
      <c r="S271" s="170"/>
      <c r="T271" s="171"/>
      <c r="U271" s="17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 t="s">
        <v>122</v>
      </c>
      <c r="AF271" s="160"/>
      <c r="AG271" s="160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  <c r="AV271" s="160"/>
      <c r="AW271" s="160"/>
      <c r="AX271" s="160"/>
      <c r="AY271" s="160"/>
      <c r="AZ271" s="160"/>
      <c r="BA271" s="160"/>
      <c r="BB271" s="160"/>
      <c r="BC271" s="160"/>
      <c r="BD271" s="160"/>
      <c r="BE271" s="160"/>
      <c r="BF271" s="160"/>
      <c r="BG271" s="160"/>
      <c r="BH271" s="160"/>
    </row>
    <row r="272" spans="1:60" outlineLevel="1">
      <c r="A272" s="161"/>
      <c r="B272" s="168"/>
      <c r="C272" s="269" t="s">
        <v>336</v>
      </c>
      <c r="D272" s="270"/>
      <c r="E272" s="271"/>
      <c r="F272" s="272"/>
      <c r="G272" s="273"/>
      <c r="H272" s="179"/>
      <c r="I272" s="179"/>
      <c r="J272" s="179"/>
      <c r="K272" s="179"/>
      <c r="L272" s="179"/>
      <c r="M272" s="179"/>
      <c r="N272" s="170"/>
      <c r="O272" s="170"/>
      <c r="P272" s="170"/>
      <c r="Q272" s="170"/>
      <c r="R272" s="170"/>
      <c r="S272" s="170"/>
      <c r="T272" s="171"/>
      <c r="U272" s="17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 t="s">
        <v>122</v>
      </c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  <c r="AV272" s="160"/>
      <c r="AW272" s="160"/>
      <c r="AX272" s="160"/>
      <c r="AY272" s="160"/>
      <c r="AZ272" s="160"/>
      <c r="BA272" s="163" t="str">
        <f t="shared" ref="BA272:BA282" si="13">C272</f>
        <v>Parametry EOP:</v>
      </c>
      <c r="BB272" s="160"/>
      <c r="BC272" s="160"/>
      <c r="BD272" s="160"/>
      <c r="BE272" s="160"/>
      <c r="BF272" s="160"/>
      <c r="BG272" s="160"/>
      <c r="BH272" s="160"/>
    </row>
    <row r="273" spans="1:60" outlineLevel="1">
      <c r="A273" s="161"/>
      <c r="B273" s="168"/>
      <c r="C273" s="269" t="s">
        <v>337</v>
      </c>
      <c r="D273" s="270"/>
      <c r="E273" s="271"/>
      <c r="F273" s="272"/>
      <c r="G273" s="273"/>
      <c r="H273" s="179"/>
      <c r="I273" s="179"/>
      <c r="J273" s="179"/>
      <c r="K273" s="179"/>
      <c r="L273" s="179"/>
      <c r="M273" s="179"/>
      <c r="N273" s="170"/>
      <c r="O273" s="170"/>
      <c r="P273" s="170"/>
      <c r="Q273" s="170"/>
      <c r="R273" s="170"/>
      <c r="S273" s="170"/>
      <c r="T273" s="171"/>
      <c r="U273" s="17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 t="s">
        <v>122</v>
      </c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163" t="str">
        <f t="shared" si="13"/>
        <v>"Proudová soustava: 1 NPE, 50Hz AC,230V, TN-S"</v>
      </c>
      <c r="BB273" s="160"/>
      <c r="BC273" s="160"/>
      <c r="BD273" s="160"/>
      <c r="BE273" s="160"/>
      <c r="BF273" s="160"/>
      <c r="BG273" s="160"/>
      <c r="BH273" s="160"/>
    </row>
    <row r="274" spans="1:60" outlineLevel="1">
      <c r="A274" s="161"/>
      <c r="B274" s="168"/>
      <c r="C274" s="269" t="s">
        <v>338</v>
      </c>
      <c r="D274" s="270"/>
      <c r="E274" s="271"/>
      <c r="F274" s="272"/>
      <c r="G274" s="273"/>
      <c r="H274" s="179"/>
      <c r="I274" s="179"/>
      <c r="J274" s="179"/>
      <c r="K274" s="179"/>
      <c r="L274" s="179"/>
      <c r="M274" s="179"/>
      <c r="N274" s="170"/>
      <c r="O274" s="170"/>
      <c r="P274" s="170"/>
      <c r="Q274" s="170"/>
      <c r="R274" s="170"/>
      <c r="S274" s="170"/>
      <c r="T274" s="171"/>
      <c r="U274" s="17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 t="s">
        <v>122</v>
      </c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163" t="str">
        <f t="shared" si="13"/>
        <v>Krytí: IP 30</v>
      </c>
      <c r="BB274" s="160"/>
      <c r="BC274" s="160"/>
      <c r="BD274" s="160"/>
      <c r="BE274" s="160"/>
      <c r="BF274" s="160"/>
      <c r="BG274" s="160"/>
      <c r="BH274" s="160"/>
    </row>
    <row r="275" spans="1:60" outlineLevel="1">
      <c r="A275" s="161"/>
      <c r="B275" s="168"/>
      <c r="C275" s="269" t="s">
        <v>339</v>
      </c>
      <c r="D275" s="270"/>
      <c r="E275" s="271"/>
      <c r="F275" s="272"/>
      <c r="G275" s="273"/>
      <c r="H275" s="179"/>
      <c r="I275" s="179"/>
      <c r="J275" s="179"/>
      <c r="K275" s="179"/>
      <c r="L275" s="179"/>
      <c r="M275" s="179"/>
      <c r="N275" s="170"/>
      <c r="O275" s="170"/>
      <c r="P275" s="170"/>
      <c r="Q275" s="170"/>
      <c r="R275" s="170"/>
      <c r="S275" s="170"/>
      <c r="T275" s="171"/>
      <c r="U275" s="17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 t="s">
        <v>122</v>
      </c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  <c r="AV275" s="160"/>
      <c r="AW275" s="160"/>
      <c r="AX275" s="160"/>
      <c r="AY275" s="160"/>
      <c r="AZ275" s="160"/>
      <c r="BA275" s="163" t="str">
        <f t="shared" si="13"/>
        <v>Pracovní rozsah teplot: 0 - 35°C</v>
      </c>
      <c r="BB275" s="160"/>
      <c r="BC275" s="160"/>
      <c r="BD275" s="160"/>
      <c r="BE275" s="160"/>
      <c r="BF275" s="160"/>
      <c r="BG275" s="160"/>
      <c r="BH275" s="160"/>
    </row>
    <row r="276" spans="1:60" outlineLevel="1">
      <c r="A276" s="161"/>
      <c r="B276" s="168"/>
      <c r="C276" s="269" t="s">
        <v>340</v>
      </c>
      <c r="D276" s="270"/>
      <c r="E276" s="271"/>
      <c r="F276" s="272"/>
      <c r="G276" s="273"/>
      <c r="H276" s="179"/>
      <c r="I276" s="179"/>
      <c r="J276" s="179"/>
      <c r="K276" s="179"/>
      <c r="L276" s="179"/>
      <c r="M276" s="179"/>
      <c r="N276" s="170"/>
      <c r="O276" s="170"/>
      <c r="P276" s="170"/>
      <c r="Q276" s="170"/>
      <c r="R276" s="170"/>
      <c r="S276" s="170"/>
      <c r="T276" s="171"/>
      <c r="U276" s="17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 t="s">
        <v>122</v>
      </c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  <c r="AV276" s="160"/>
      <c r="AW276" s="160"/>
      <c r="AX276" s="160"/>
      <c r="AY276" s="160"/>
      <c r="AZ276" s="160"/>
      <c r="BA276" s="163" t="str">
        <f t="shared" si="13"/>
        <v>InA: 6A, (obvod zásuvky NN) + 2A, (obvod zdroje 0-24V AC)</v>
      </c>
      <c r="BB276" s="160"/>
      <c r="BC276" s="160"/>
      <c r="BD276" s="160"/>
      <c r="BE276" s="160"/>
      <c r="BF276" s="160"/>
      <c r="BG276" s="160"/>
      <c r="BH276" s="160"/>
    </row>
    <row r="277" spans="1:60" outlineLevel="1">
      <c r="A277" s="161"/>
      <c r="B277" s="168"/>
      <c r="C277" s="269" t="s">
        <v>341</v>
      </c>
      <c r="D277" s="270"/>
      <c r="E277" s="271"/>
      <c r="F277" s="272"/>
      <c r="G277" s="273"/>
      <c r="H277" s="179"/>
      <c r="I277" s="179"/>
      <c r="J277" s="179"/>
      <c r="K277" s="179"/>
      <c r="L277" s="179"/>
      <c r="M277" s="179"/>
      <c r="N277" s="170"/>
      <c r="O277" s="170"/>
      <c r="P277" s="170"/>
      <c r="Q277" s="170"/>
      <c r="R277" s="170"/>
      <c r="S277" s="170"/>
      <c r="T277" s="171"/>
      <c r="U277" s="17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 t="s">
        <v>122</v>
      </c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3" t="str">
        <f t="shared" si="13"/>
        <v>USB -  2,5W / 5V, 0,5A, (podle použitého adaptéru)</v>
      </c>
      <c r="BB277" s="160"/>
      <c r="BC277" s="160"/>
      <c r="BD277" s="160"/>
      <c r="BE277" s="160"/>
      <c r="BF277" s="160"/>
      <c r="BG277" s="160"/>
      <c r="BH277" s="160"/>
    </row>
    <row r="278" spans="1:60" outlineLevel="1">
      <c r="A278" s="161"/>
      <c r="B278" s="168"/>
      <c r="C278" s="269" t="s">
        <v>342</v>
      </c>
      <c r="D278" s="270"/>
      <c r="E278" s="271"/>
      <c r="F278" s="272"/>
      <c r="G278" s="273"/>
      <c r="H278" s="179"/>
      <c r="I278" s="179"/>
      <c r="J278" s="179"/>
      <c r="K278" s="179"/>
      <c r="L278" s="179"/>
      <c r="M278" s="179"/>
      <c r="N278" s="170"/>
      <c r="O278" s="170"/>
      <c r="P278" s="170"/>
      <c r="Q278" s="170"/>
      <c r="R278" s="170"/>
      <c r="S278" s="170"/>
      <c r="T278" s="171"/>
      <c r="U278" s="17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 t="s">
        <v>122</v>
      </c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3" t="str">
        <f t="shared" si="13"/>
        <v>"0-24V AC -  3W / 24V / 0,125A, zkratuvzdorný "</v>
      </c>
      <c r="BB278" s="160"/>
      <c r="BC278" s="160"/>
      <c r="BD278" s="160"/>
      <c r="BE278" s="160"/>
      <c r="BF278" s="160"/>
      <c r="BG278" s="160"/>
      <c r="BH278" s="160"/>
    </row>
    <row r="279" spans="1:60" outlineLevel="1">
      <c r="A279" s="161"/>
      <c r="B279" s="168"/>
      <c r="C279" s="269" t="s">
        <v>343</v>
      </c>
      <c r="D279" s="270"/>
      <c r="E279" s="271"/>
      <c r="F279" s="272"/>
      <c r="G279" s="273"/>
      <c r="H279" s="179"/>
      <c r="I279" s="179"/>
      <c r="J279" s="179"/>
      <c r="K279" s="179"/>
      <c r="L279" s="179"/>
      <c r="M279" s="179"/>
      <c r="N279" s="170"/>
      <c r="O279" s="170"/>
      <c r="P279" s="170"/>
      <c r="Q279" s="170"/>
      <c r="R279" s="170"/>
      <c r="S279" s="170"/>
      <c r="T279" s="171"/>
      <c r="U279" s="17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 t="s">
        <v>122</v>
      </c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163" t="str">
        <f t="shared" si="13"/>
        <v>Zdroj 0-24V AC: SELV, kategorie přepětí III</v>
      </c>
      <c r="BB279" s="160"/>
      <c r="BC279" s="160"/>
      <c r="BD279" s="160"/>
      <c r="BE279" s="160"/>
      <c r="BF279" s="160"/>
      <c r="BG279" s="160"/>
      <c r="BH279" s="160"/>
    </row>
    <row r="280" spans="1:60" outlineLevel="1">
      <c r="A280" s="161"/>
      <c r="B280" s="168"/>
      <c r="C280" s="269" t="s">
        <v>344</v>
      </c>
      <c r="D280" s="270"/>
      <c r="E280" s="271"/>
      <c r="F280" s="272"/>
      <c r="G280" s="273"/>
      <c r="H280" s="179"/>
      <c r="I280" s="179"/>
      <c r="J280" s="179"/>
      <c r="K280" s="179"/>
      <c r="L280" s="179"/>
      <c r="M280" s="179"/>
      <c r="N280" s="170"/>
      <c r="O280" s="170"/>
      <c r="P280" s="170"/>
      <c r="Q280" s="170"/>
      <c r="R280" s="170"/>
      <c r="S280" s="170"/>
      <c r="T280" s="171"/>
      <c r="U280" s="17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 t="s">
        <v>122</v>
      </c>
      <c r="AF280" s="160"/>
      <c r="AG280" s="160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  <c r="AV280" s="160"/>
      <c r="AW280" s="160"/>
      <c r="AX280" s="160"/>
      <c r="AY280" s="160"/>
      <c r="AZ280" s="160"/>
      <c r="BA280" s="163" t="str">
        <f t="shared" si="13"/>
        <v>Zkratuvzdorný, odolný proti přetížení,</v>
      </c>
      <c r="BB280" s="160"/>
      <c r="BC280" s="160"/>
      <c r="BD280" s="160"/>
      <c r="BE280" s="160"/>
      <c r="BF280" s="160"/>
      <c r="BG280" s="160"/>
      <c r="BH280" s="160"/>
    </row>
    <row r="281" spans="1:60" outlineLevel="1">
      <c r="A281" s="161"/>
      <c r="B281" s="168"/>
      <c r="C281" s="269" t="s">
        <v>134</v>
      </c>
      <c r="D281" s="270"/>
      <c r="E281" s="271"/>
      <c r="F281" s="272"/>
      <c r="G281" s="273"/>
      <c r="H281" s="179"/>
      <c r="I281" s="179"/>
      <c r="J281" s="179"/>
      <c r="K281" s="179"/>
      <c r="L281" s="179"/>
      <c r="M281" s="179"/>
      <c r="N281" s="170"/>
      <c r="O281" s="170"/>
      <c r="P281" s="170"/>
      <c r="Q281" s="170"/>
      <c r="R281" s="170"/>
      <c r="S281" s="170"/>
      <c r="T281" s="171"/>
      <c r="U281" s="17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 t="s">
        <v>122</v>
      </c>
      <c r="AF281" s="160"/>
      <c r="AG281" s="160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  <c r="AV281" s="160"/>
      <c r="AW281" s="160"/>
      <c r="AX281" s="160"/>
      <c r="AY281" s="160"/>
      <c r="AZ281" s="160"/>
      <c r="BA281" s="163" t="str">
        <f t="shared" si="13"/>
        <v>USB napojen na USB hub s adaptérem s 1 vývodem</v>
      </c>
      <c r="BB281" s="160"/>
      <c r="BC281" s="160"/>
      <c r="BD281" s="160"/>
      <c r="BE281" s="160"/>
      <c r="BF281" s="160"/>
      <c r="BG281" s="160"/>
      <c r="BH281" s="160"/>
    </row>
    <row r="282" spans="1:60" outlineLevel="1">
      <c r="A282" s="161"/>
      <c r="B282" s="168"/>
      <c r="C282" s="269" t="s">
        <v>135</v>
      </c>
      <c r="D282" s="270"/>
      <c r="E282" s="271"/>
      <c r="F282" s="272"/>
      <c r="G282" s="273"/>
      <c r="H282" s="179"/>
      <c r="I282" s="179"/>
      <c r="J282" s="179"/>
      <c r="K282" s="179"/>
      <c r="L282" s="179"/>
      <c r="M282" s="179"/>
      <c r="N282" s="170"/>
      <c r="O282" s="170"/>
      <c r="P282" s="170"/>
      <c r="Q282" s="170"/>
      <c r="R282" s="170"/>
      <c r="S282" s="170"/>
      <c r="T282" s="171"/>
      <c r="U282" s="17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 t="s">
        <v>122</v>
      </c>
      <c r="AF282" s="160"/>
      <c r="AG282" s="160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  <c r="AV282" s="160"/>
      <c r="AW282" s="160"/>
      <c r="AX282" s="160"/>
      <c r="AY282" s="160"/>
      <c r="AZ282" s="160"/>
      <c r="BA282" s="163" t="str">
        <f t="shared" si="13"/>
        <v>osazen spoj s dálkovým ovládáním</v>
      </c>
      <c r="BB282" s="160"/>
      <c r="BC282" s="160"/>
      <c r="BD282" s="160"/>
      <c r="BE282" s="160"/>
      <c r="BF282" s="160"/>
      <c r="BG282" s="160"/>
      <c r="BH282" s="160"/>
    </row>
    <row r="283" spans="1:60" outlineLevel="1">
      <c r="A283" s="161"/>
      <c r="B283" s="168"/>
      <c r="C283" s="199" t="s">
        <v>131</v>
      </c>
      <c r="D283" s="172"/>
      <c r="E283" s="176"/>
      <c r="F283" s="180"/>
      <c r="G283" s="180"/>
      <c r="H283" s="179"/>
      <c r="I283" s="179"/>
      <c r="J283" s="179"/>
      <c r="K283" s="179"/>
      <c r="L283" s="179"/>
      <c r="M283" s="179"/>
      <c r="N283" s="170"/>
      <c r="O283" s="170"/>
      <c r="P283" s="170"/>
      <c r="Q283" s="170"/>
      <c r="R283" s="170"/>
      <c r="S283" s="170"/>
      <c r="T283" s="171"/>
      <c r="U283" s="170"/>
      <c r="V283" s="160"/>
      <c r="W283" s="160"/>
      <c r="X283" s="160"/>
      <c r="Y283" s="160"/>
      <c r="Z283" s="160"/>
      <c r="AA283" s="160"/>
      <c r="AB283" s="160"/>
      <c r="AC283" s="160"/>
      <c r="AD283" s="160"/>
      <c r="AE283" s="160" t="s">
        <v>122</v>
      </c>
      <c r="AF283" s="160"/>
      <c r="AG283" s="160"/>
      <c r="AH283" s="160"/>
      <c r="AI283" s="160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0"/>
      <c r="AU283" s="160"/>
      <c r="AV283" s="160"/>
      <c r="AW283" s="160"/>
      <c r="AX283" s="160"/>
      <c r="AY283" s="160"/>
      <c r="AZ283" s="160"/>
      <c r="BA283" s="160"/>
      <c r="BB283" s="160"/>
      <c r="BC283" s="160"/>
      <c r="BD283" s="160"/>
      <c r="BE283" s="160"/>
      <c r="BF283" s="160"/>
      <c r="BG283" s="160"/>
      <c r="BH283" s="160"/>
    </row>
    <row r="284" spans="1:60" outlineLevel="1">
      <c r="A284" s="161"/>
      <c r="B284" s="168"/>
      <c r="C284" s="269" t="s">
        <v>136</v>
      </c>
      <c r="D284" s="270"/>
      <c r="E284" s="271"/>
      <c r="F284" s="272"/>
      <c r="G284" s="273"/>
      <c r="H284" s="179"/>
      <c r="I284" s="179"/>
      <c r="J284" s="179"/>
      <c r="K284" s="179"/>
      <c r="L284" s="179"/>
      <c r="M284" s="179"/>
      <c r="N284" s="170"/>
      <c r="O284" s="170"/>
      <c r="P284" s="170"/>
      <c r="Q284" s="170"/>
      <c r="R284" s="170"/>
      <c r="S284" s="170"/>
      <c r="T284" s="171"/>
      <c r="U284" s="17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 t="s">
        <v>122</v>
      </c>
      <c r="AF284" s="160"/>
      <c r="AG284" s="160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  <c r="AV284" s="160"/>
      <c r="AW284" s="160"/>
      <c r="AX284" s="160"/>
      <c r="AY284" s="160"/>
      <c r="AZ284" s="160"/>
      <c r="BA284" s="163" t="str">
        <f>C284</f>
        <v>položka vč. dopravy a montáže</v>
      </c>
      <c r="BB284" s="160"/>
      <c r="BC284" s="160"/>
      <c r="BD284" s="160"/>
      <c r="BE284" s="160"/>
      <c r="BF284" s="160"/>
      <c r="BG284" s="160"/>
      <c r="BH284" s="160"/>
    </row>
    <row r="285" spans="1:60" ht="20.399999999999999" outlineLevel="1">
      <c r="A285" s="161">
        <v>25</v>
      </c>
      <c r="B285" s="168" t="s">
        <v>137</v>
      </c>
      <c r="C285" s="198" t="s">
        <v>138</v>
      </c>
      <c r="D285" s="170" t="s">
        <v>119</v>
      </c>
      <c r="E285" s="175">
        <v>4</v>
      </c>
      <c r="F285" s="178"/>
      <c r="G285" s="179">
        <f>ROUND(E285*F285,2)</f>
        <v>0</v>
      </c>
      <c r="H285" s="178"/>
      <c r="I285" s="179">
        <f>ROUND(E285*H285,2)</f>
        <v>0</v>
      </c>
      <c r="J285" s="178"/>
      <c r="K285" s="179">
        <f>ROUND(E285*J285,2)</f>
        <v>0</v>
      </c>
      <c r="L285" s="179">
        <v>21</v>
      </c>
      <c r="M285" s="179">
        <f>G285*(1+L285/100)</f>
        <v>0</v>
      </c>
      <c r="N285" s="170">
        <v>0</v>
      </c>
      <c r="O285" s="170">
        <f>ROUND(E285*N285,5)</f>
        <v>0</v>
      </c>
      <c r="P285" s="170">
        <v>0</v>
      </c>
      <c r="Q285" s="170">
        <f>ROUND(E285*P285,5)</f>
        <v>0</v>
      </c>
      <c r="R285" s="170"/>
      <c r="S285" s="170"/>
      <c r="T285" s="171">
        <v>0</v>
      </c>
      <c r="U285" s="170">
        <f>ROUND(E285*T285,2)</f>
        <v>0</v>
      </c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 t="s">
        <v>120</v>
      </c>
      <c r="AF285" s="160"/>
      <c r="AG285" s="160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  <c r="AV285" s="160"/>
      <c r="AW285" s="160"/>
      <c r="AX285" s="160"/>
      <c r="AY285" s="160"/>
      <c r="AZ285" s="160"/>
      <c r="BA285" s="160"/>
      <c r="BB285" s="160"/>
      <c r="BC285" s="160"/>
      <c r="BD285" s="160"/>
      <c r="BE285" s="160"/>
      <c r="BF285" s="160"/>
      <c r="BG285" s="160"/>
      <c r="BH285" s="160"/>
    </row>
    <row r="286" spans="1:60" outlineLevel="1">
      <c r="A286" s="161"/>
      <c r="B286" s="168"/>
      <c r="C286" s="269" t="s">
        <v>345</v>
      </c>
      <c r="D286" s="270"/>
      <c r="E286" s="271"/>
      <c r="F286" s="272"/>
      <c r="G286" s="273"/>
      <c r="H286" s="179"/>
      <c r="I286" s="179"/>
      <c r="J286" s="179"/>
      <c r="K286" s="179"/>
      <c r="L286" s="179"/>
      <c r="M286" s="179"/>
      <c r="N286" s="170"/>
      <c r="O286" s="170"/>
      <c r="P286" s="170"/>
      <c r="Q286" s="170"/>
      <c r="R286" s="170"/>
      <c r="S286" s="170"/>
      <c r="T286" s="171"/>
      <c r="U286" s="17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 t="s">
        <v>122</v>
      </c>
      <c r="AF286" s="160"/>
      <c r="AG286" s="160"/>
      <c r="AH286" s="160"/>
      <c r="AI286" s="160"/>
      <c r="AJ286" s="160"/>
      <c r="AK286" s="160"/>
      <c r="AL286" s="160"/>
      <c r="AM286" s="160"/>
      <c r="AN286" s="160"/>
      <c r="AO286" s="160"/>
      <c r="AP286" s="160"/>
      <c r="AQ286" s="160"/>
      <c r="AR286" s="160"/>
      <c r="AS286" s="160"/>
      <c r="AT286" s="160"/>
      <c r="AU286" s="160"/>
      <c r="AV286" s="160"/>
      <c r="AW286" s="160"/>
      <c r="AX286" s="160"/>
      <c r="AY286" s="160"/>
      <c r="AZ286" s="160"/>
      <c r="BA286" s="163" t="str">
        <f>C286</f>
        <v>Demonstrační panel zkratuvzdorný pro fyzikální pokusy je součástí dodávky nábytku</v>
      </c>
      <c r="BB286" s="160"/>
      <c r="BC286" s="160"/>
      <c r="BD286" s="160"/>
      <c r="BE286" s="160"/>
      <c r="BF286" s="160"/>
      <c r="BG286" s="160"/>
      <c r="BH286" s="160"/>
    </row>
    <row r="287" spans="1:60" ht="41.4" outlineLevel="1">
      <c r="A287" s="161"/>
      <c r="B287" s="168"/>
      <c r="C287" s="269" t="s">
        <v>346</v>
      </c>
      <c r="D287" s="270"/>
      <c r="E287" s="271"/>
      <c r="F287" s="272"/>
      <c r="G287" s="273"/>
      <c r="H287" s="179"/>
      <c r="I287" s="179"/>
      <c r="J287" s="179"/>
      <c r="K287" s="179"/>
      <c r="L287" s="179"/>
      <c r="M287" s="179"/>
      <c r="N287" s="170"/>
      <c r="O287" s="170"/>
      <c r="P287" s="170"/>
      <c r="Q287" s="170"/>
      <c r="R287" s="170"/>
      <c r="S287" s="170"/>
      <c r="T287" s="171"/>
      <c r="U287" s="17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 t="s">
        <v>122</v>
      </c>
      <c r="AF287" s="160"/>
      <c r="AG287" s="160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  <c r="AV287" s="160"/>
      <c r="AW287" s="160"/>
      <c r="AX287" s="160"/>
      <c r="AY287" s="160"/>
      <c r="AZ287" s="160"/>
      <c r="BA287" s="163" t="str">
        <f>C287</f>
        <v>Demonstrační panel je sestaven z výměnných bloků. Je možné ho přizpůsobit potřebám výuky, případně snadno rozšiřovat. Každý blok představuje elektrotechnickou, (elektronickou), součástku nebo obvod. Blok je v demonstračním panelu zasunut do drážkovaného profilu. Připojení bloků se provádí pomocí propojovacích kabelů a bezpečnostních zdířek 4mm. Z bloků je možné sestavit, (zapojit), různé obvody pro provádění pokusů.</v>
      </c>
      <c r="BB287" s="160"/>
      <c r="BC287" s="160"/>
      <c r="BD287" s="160"/>
      <c r="BE287" s="160"/>
      <c r="BF287" s="160"/>
      <c r="BG287" s="160"/>
      <c r="BH287" s="160"/>
    </row>
    <row r="288" spans="1:60" outlineLevel="1">
      <c r="A288" s="161"/>
      <c r="B288" s="168"/>
      <c r="C288" s="199" t="s">
        <v>131</v>
      </c>
      <c r="D288" s="172"/>
      <c r="E288" s="176"/>
      <c r="F288" s="180"/>
      <c r="G288" s="180"/>
      <c r="H288" s="179"/>
      <c r="I288" s="179"/>
      <c r="J288" s="179"/>
      <c r="K288" s="179"/>
      <c r="L288" s="179"/>
      <c r="M288" s="179"/>
      <c r="N288" s="170"/>
      <c r="O288" s="170"/>
      <c r="P288" s="170"/>
      <c r="Q288" s="170"/>
      <c r="R288" s="170"/>
      <c r="S288" s="170"/>
      <c r="T288" s="171"/>
      <c r="U288" s="17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 t="s">
        <v>122</v>
      </c>
      <c r="AF288" s="160"/>
      <c r="AG288" s="160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  <c r="AV288" s="160"/>
      <c r="AW288" s="160"/>
      <c r="AX288" s="160"/>
      <c r="AY288" s="160"/>
      <c r="AZ288" s="160"/>
      <c r="BA288" s="160"/>
      <c r="BB288" s="160"/>
      <c r="BC288" s="160"/>
      <c r="BD288" s="160"/>
      <c r="BE288" s="160"/>
      <c r="BF288" s="160"/>
      <c r="BG288" s="160"/>
      <c r="BH288" s="160"/>
    </row>
    <row r="289" spans="1:60" outlineLevel="1">
      <c r="A289" s="161"/>
      <c r="B289" s="168"/>
      <c r="C289" s="269" t="s">
        <v>139</v>
      </c>
      <c r="D289" s="270"/>
      <c r="E289" s="271"/>
      <c r="F289" s="272"/>
      <c r="G289" s="273"/>
      <c r="H289" s="179"/>
      <c r="I289" s="179"/>
      <c r="J289" s="179"/>
      <c r="K289" s="179"/>
      <c r="L289" s="179"/>
      <c r="M289" s="179"/>
      <c r="N289" s="170"/>
      <c r="O289" s="170"/>
      <c r="P289" s="170"/>
      <c r="Q289" s="170"/>
      <c r="R289" s="170"/>
      <c r="S289" s="170"/>
      <c r="T289" s="171"/>
      <c r="U289" s="170"/>
      <c r="V289" s="160"/>
      <c r="W289" s="160"/>
      <c r="X289" s="160"/>
      <c r="Y289" s="160"/>
      <c r="Z289" s="160"/>
      <c r="AA289" s="160"/>
      <c r="AB289" s="160"/>
      <c r="AC289" s="160"/>
      <c r="AD289" s="160"/>
      <c r="AE289" s="160" t="s">
        <v>122</v>
      </c>
      <c r="AF289" s="160"/>
      <c r="AG289" s="160"/>
      <c r="AH289" s="160"/>
      <c r="AI289" s="160"/>
      <c r="AJ289" s="160"/>
      <c r="AK289" s="160"/>
      <c r="AL289" s="160"/>
      <c r="AM289" s="160"/>
      <c r="AN289" s="160"/>
      <c r="AO289" s="160"/>
      <c r="AP289" s="160"/>
      <c r="AQ289" s="160"/>
      <c r="AR289" s="160"/>
      <c r="AS289" s="160"/>
      <c r="AT289" s="160"/>
      <c r="AU289" s="160"/>
      <c r="AV289" s="160"/>
      <c r="AW289" s="160"/>
      <c r="AX289" s="160"/>
      <c r="AY289" s="160"/>
      <c r="AZ289" s="160"/>
      <c r="BA289" s="163" t="str">
        <f t="shared" ref="BA289:BA318" si="14">C289</f>
        <v>Demonstrační panel obsahuje moduly pro pokusy:</v>
      </c>
      <c r="BB289" s="160"/>
      <c r="BC289" s="160"/>
      <c r="BD289" s="160"/>
      <c r="BE289" s="160"/>
      <c r="BF289" s="160"/>
      <c r="BG289" s="160"/>
      <c r="BH289" s="160"/>
    </row>
    <row r="290" spans="1:60" outlineLevel="1">
      <c r="A290" s="161"/>
      <c r="B290" s="168"/>
      <c r="C290" s="269" t="s">
        <v>140</v>
      </c>
      <c r="D290" s="270"/>
      <c r="E290" s="271"/>
      <c r="F290" s="272"/>
      <c r="G290" s="273"/>
      <c r="H290" s="179"/>
      <c r="I290" s="179"/>
      <c r="J290" s="179"/>
      <c r="K290" s="179"/>
      <c r="L290" s="179"/>
      <c r="M290" s="179"/>
      <c r="N290" s="170"/>
      <c r="O290" s="170"/>
      <c r="P290" s="170"/>
      <c r="Q290" s="170"/>
      <c r="R290" s="170"/>
      <c r="S290" s="170"/>
      <c r="T290" s="171"/>
      <c r="U290" s="17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 t="s">
        <v>122</v>
      </c>
      <c r="AF290" s="160"/>
      <c r="AG290" s="160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  <c r="AV290" s="160"/>
      <c r="AW290" s="160"/>
      <c r="AX290" s="160"/>
      <c r="AY290" s="160"/>
      <c r="AZ290" s="160"/>
      <c r="BA290" s="163" t="str">
        <f t="shared" si="14"/>
        <v>1x Bzučák 3-24V AC/DC</v>
      </c>
      <c r="BB290" s="160"/>
      <c r="BC290" s="160"/>
      <c r="BD290" s="160"/>
      <c r="BE290" s="160"/>
      <c r="BF290" s="160"/>
      <c r="BG290" s="160"/>
      <c r="BH290" s="160"/>
    </row>
    <row r="291" spans="1:60" outlineLevel="1">
      <c r="A291" s="161"/>
      <c r="B291" s="168"/>
      <c r="C291" s="269" t="s">
        <v>244</v>
      </c>
      <c r="D291" s="270"/>
      <c r="E291" s="271"/>
      <c r="F291" s="272"/>
      <c r="G291" s="273"/>
      <c r="H291" s="179"/>
      <c r="I291" s="179"/>
      <c r="J291" s="179"/>
      <c r="K291" s="179"/>
      <c r="L291" s="179"/>
      <c r="M291" s="179"/>
      <c r="N291" s="170"/>
      <c r="O291" s="170"/>
      <c r="P291" s="170"/>
      <c r="Q291" s="170"/>
      <c r="R291" s="170"/>
      <c r="S291" s="170"/>
      <c r="T291" s="171"/>
      <c r="U291" s="17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 t="s">
        <v>122</v>
      </c>
      <c r="AF291" s="160"/>
      <c r="AG291" s="160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  <c r="AV291" s="160"/>
      <c r="AW291" s="160"/>
      <c r="AX291" s="160"/>
      <c r="AY291" s="160"/>
      <c r="AZ291" s="160"/>
      <c r="BA291" s="163" t="str">
        <f t="shared" si="14"/>
        <v>1x Kondenzátor 100n / 50V</v>
      </c>
      <c r="BB291" s="160"/>
      <c r="BC291" s="160"/>
      <c r="BD291" s="160"/>
      <c r="BE291" s="160"/>
      <c r="BF291" s="160"/>
      <c r="BG291" s="160"/>
      <c r="BH291" s="160"/>
    </row>
    <row r="292" spans="1:60" outlineLevel="1">
      <c r="A292" s="161"/>
      <c r="B292" s="168"/>
      <c r="C292" s="269" t="s">
        <v>245</v>
      </c>
      <c r="D292" s="270"/>
      <c r="E292" s="271"/>
      <c r="F292" s="272"/>
      <c r="G292" s="273"/>
      <c r="H292" s="179"/>
      <c r="I292" s="179"/>
      <c r="J292" s="179"/>
      <c r="K292" s="179"/>
      <c r="L292" s="179"/>
      <c r="M292" s="179"/>
      <c r="N292" s="170"/>
      <c r="O292" s="170"/>
      <c r="P292" s="170"/>
      <c r="Q292" s="170"/>
      <c r="R292" s="170"/>
      <c r="S292" s="170"/>
      <c r="T292" s="171"/>
      <c r="U292" s="17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 t="s">
        <v>122</v>
      </c>
      <c r="AF292" s="160"/>
      <c r="AG292" s="160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  <c r="AV292" s="160"/>
      <c r="AW292" s="160"/>
      <c r="AX292" s="160"/>
      <c r="AY292" s="160"/>
      <c r="AZ292" s="160"/>
      <c r="BA292" s="163" t="str">
        <f t="shared" si="14"/>
        <v>1x Kondenzátor 1M0 / 50V</v>
      </c>
      <c r="BB292" s="160"/>
      <c r="BC292" s="160"/>
      <c r="BD292" s="160"/>
      <c r="BE292" s="160"/>
      <c r="BF292" s="160"/>
      <c r="BG292" s="160"/>
      <c r="BH292" s="160"/>
    </row>
    <row r="293" spans="1:60" outlineLevel="1">
      <c r="A293" s="161"/>
      <c r="B293" s="168"/>
      <c r="C293" s="269" t="s">
        <v>143</v>
      </c>
      <c r="D293" s="270"/>
      <c r="E293" s="271"/>
      <c r="F293" s="272"/>
      <c r="G293" s="273"/>
      <c r="H293" s="179"/>
      <c r="I293" s="179"/>
      <c r="J293" s="179"/>
      <c r="K293" s="179"/>
      <c r="L293" s="179"/>
      <c r="M293" s="179"/>
      <c r="N293" s="170"/>
      <c r="O293" s="170"/>
      <c r="P293" s="170"/>
      <c r="Q293" s="170"/>
      <c r="R293" s="170"/>
      <c r="S293" s="170"/>
      <c r="T293" s="171"/>
      <c r="U293" s="17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 t="s">
        <v>122</v>
      </c>
      <c r="AF293" s="160"/>
      <c r="AG293" s="160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  <c r="AV293" s="160"/>
      <c r="AW293" s="160"/>
      <c r="AX293" s="160"/>
      <c r="AY293" s="160"/>
      <c r="AZ293" s="160"/>
      <c r="BA293" s="163" t="str">
        <f t="shared" si="14"/>
        <v>1x Kondenzátor 470n / 50V</v>
      </c>
      <c r="BB293" s="160"/>
      <c r="BC293" s="160"/>
      <c r="BD293" s="160"/>
      <c r="BE293" s="160"/>
      <c r="BF293" s="160"/>
      <c r="BG293" s="160"/>
      <c r="BH293" s="160"/>
    </row>
    <row r="294" spans="1:60" outlineLevel="1">
      <c r="A294" s="161"/>
      <c r="B294" s="168"/>
      <c r="C294" s="269" t="s">
        <v>246</v>
      </c>
      <c r="D294" s="270"/>
      <c r="E294" s="271"/>
      <c r="F294" s="272"/>
      <c r="G294" s="273"/>
      <c r="H294" s="179"/>
      <c r="I294" s="179"/>
      <c r="J294" s="179"/>
      <c r="K294" s="179"/>
      <c r="L294" s="179"/>
      <c r="M294" s="179"/>
      <c r="N294" s="170"/>
      <c r="O294" s="170"/>
      <c r="P294" s="170"/>
      <c r="Q294" s="170"/>
      <c r="R294" s="170"/>
      <c r="S294" s="170"/>
      <c r="T294" s="171"/>
      <c r="U294" s="17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 t="s">
        <v>122</v>
      </c>
      <c r="AF294" s="160"/>
      <c r="AG294" s="160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  <c r="AV294" s="160"/>
      <c r="AW294" s="160"/>
      <c r="AX294" s="160"/>
      <c r="AY294" s="160"/>
      <c r="AZ294" s="160"/>
      <c r="BA294" s="163" t="str">
        <f t="shared" si="14"/>
        <v>1x Kondenzátor elektrolytický 100M / 50V</v>
      </c>
      <c r="BB294" s="160"/>
      <c r="BC294" s="160"/>
      <c r="BD294" s="160"/>
      <c r="BE294" s="160"/>
      <c r="BF294" s="160"/>
      <c r="BG294" s="160"/>
      <c r="BH294" s="160"/>
    </row>
    <row r="295" spans="1:60" outlineLevel="1">
      <c r="A295" s="161"/>
      <c r="B295" s="168"/>
      <c r="C295" s="269" t="s">
        <v>145</v>
      </c>
      <c r="D295" s="270"/>
      <c r="E295" s="271"/>
      <c r="F295" s="272"/>
      <c r="G295" s="273"/>
      <c r="H295" s="179"/>
      <c r="I295" s="179"/>
      <c r="J295" s="179"/>
      <c r="K295" s="179"/>
      <c r="L295" s="179"/>
      <c r="M295" s="179"/>
      <c r="N295" s="170"/>
      <c r="O295" s="170"/>
      <c r="P295" s="170"/>
      <c r="Q295" s="170"/>
      <c r="R295" s="170"/>
      <c r="S295" s="170"/>
      <c r="T295" s="171"/>
      <c r="U295" s="17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 t="s">
        <v>122</v>
      </c>
      <c r="AF295" s="160"/>
      <c r="AG295" s="160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  <c r="AV295" s="160"/>
      <c r="AW295" s="160"/>
      <c r="AX295" s="160"/>
      <c r="AY295" s="160"/>
      <c r="AZ295" s="160"/>
      <c r="BA295" s="163" t="str">
        <f t="shared" si="14"/>
        <v>2x Dioda 1A</v>
      </c>
      <c r="BB295" s="160"/>
      <c r="BC295" s="160"/>
      <c r="BD295" s="160"/>
      <c r="BE295" s="160"/>
      <c r="BF295" s="160"/>
      <c r="BG295" s="160"/>
      <c r="BH295" s="160"/>
    </row>
    <row r="296" spans="1:60" outlineLevel="1">
      <c r="A296" s="161"/>
      <c r="B296" s="168"/>
      <c r="C296" s="269" t="s">
        <v>146</v>
      </c>
      <c r="D296" s="270"/>
      <c r="E296" s="271"/>
      <c r="F296" s="272"/>
      <c r="G296" s="273"/>
      <c r="H296" s="179"/>
      <c r="I296" s="179"/>
      <c r="J296" s="179"/>
      <c r="K296" s="179"/>
      <c r="L296" s="179"/>
      <c r="M296" s="179"/>
      <c r="N296" s="170"/>
      <c r="O296" s="170"/>
      <c r="P296" s="170"/>
      <c r="Q296" s="170"/>
      <c r="R296" s="170"/>
      <c r="S296" s="170"/>
      <c r="T296" s="171"/>
      <c r="U296" s="17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 t="s">
        <v>122</v>
      </c>
      <c r="AF296" s="160"/>
      <c r="AG296" s="160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  <c r="AV296" s="160"/>
      <c r="AW296" s="160"/>
      <c r="AX296" s="160"/>
      <c r="AY296" s="160"/>
      <c r="AZ296" s="160"/>
      <c r="BA296" s="163" t="str">
        <f t="shared" si="14"/>
        <v>1x Fotorezistor 50-100k / 10lx</v>
      </c>
      <c r="BB296" s="160"/>
      <c r="BC296" s="160"/>
      <c r="BD296" s="160"/>
      <c r="BE296" s="160"/>
      <c r="BF296" s="160"/>
      <c r="BG296" s="160"/>
      <c r="BH296" s="160"/>
    </row>
    <row r="297" spans="1:60" outlineLevel="1">
      <c r="A297" s="161"/>
      <c r="B297" s="168"/>
      <c r="C297" s="269" t="s">
        <v>247</v>
      </c>
      <c r="D297" s="270"/>
      <c r="E297" s="271"/>
      <c r="F297" s="272"/>
      <c r="G297" s="273"/>
      <c r="H297" s="179"/>
      <c r="I297" s="179"/>
      <c r="J297" s="179"/>
      <c r="K297" s="179"/>
      <c r="L297" s="179"/>
      <c r="M297" s="179"/>
      <c r="N297" s="170"/>
      <c r="O297" s="170"/>
      <c r="P297" s="170"/>
      <c r="Q297" s="170"/>
      <c r="R297" s="170"/>
      <c r="S297" s="170"/>
      <c r="T297" s="171"/>
      <c r="U297" s="17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 t="s">
        <v>122</v>
      </c>
      <c r="AF297" s="160"/>
      <c r="AG297" s="160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  <c r="AV297" s="160"/>
      <c r="AW297" s="160"/>
      <c r="AX297" s="160"/>
      <c r="AY297" s="160"/>
      <c r="AZ297" s="160"/>
      <c r="BA297" s="163" t="str">
        <f t="shared" si="14"/>
        <v>1x Cívka 100uH / 1A</v>
      </c>
      <c r="BB297" s="160"/>
      <c r="BC297" s="160"/>
      <c r="BD297" s="160"/>
      <c r="BE297" s="160"/>
      <c r="BF297" s="160"/>
      <c r="BG297" s="160"/>
      <c r="BH297" s="160"/>
    </row>
    <row r="298" spans="1:60" outlineLevel="1">
      <c r="A298" s="161"/>
      <c r="B298" s="168"/>
      <c r="C298" s="269" t="s">
        <v>248</v>
      </c>
      <c r="D298" s="270"/>
      <c r="E298" s="271"/>
      <c r="F298" s="272"/>
      <c r="G298" s="273"/>
      <c r="H298" s="179"/>
      <c r="I298" s="179"/>
      <c r="J298" s="179"/>
      <c r="K298" s="179"/>
      <c r="L298" s="179"/>
      <c r="M298" s="179"/>
      <c r="N298" s="170"/>
      <c r="O298" s="170"/>
      <c r="P298" s="170"/>
      <c r="Q298" s="170"/>
      <c r="R298" s="170"/>
      <c r="S298" s="170"/>
      <c r="T298" s="171"/>
      <c r="U298" s="17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 t="s">
        <v>122</v>
      </c>
      <c r="AF298" s="160"/>
      <c r="AG298" s="160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0"/>
      <c r="AU298" s="160"/>
      <c r="AV298" s="160"/>
      <c r="AW298" s="160"/>
      <c r="AX298" s="160"/>
      <c r="AY298" s="160"/>
      <c r="AZ298" s="160"/>
      <c r="BA298" s="163" t="str">
        <f t="shared" si="14"/>
        <v>1x Cívka 470uH / 0,5A</v>
      </c>
      <c r="BB298" s="160"/>
      <c r="BC298" s="160"/>
      <c r="BD298" s="160"/>
      <c r="BE298" s="160"/>
      <c r="BF298" s="160"/>
      <c r="BG298" s="160"/>
      <c r="BH298" s="160"/>
    </row>
    <row r="299" spans="1:60" outlineLevel="1">
      <c r="A299" s="161"/>
      <c r="B299" s="168"/>
      <c r="C299" s="269" t="s">
        <v>249</v>
      </c>
      <c r="D299" s="270"/>
      <c r="E299" s="271"/>
      <c r="F299" s="272"/>
      <c r="G299" s="273"/>
      <c r="H299" s="179"/>
      <c r="I299" s="179"/>
      <c r="J299" s="179"/>
      <c r="K299" s="179"/>
      <c r="L299" s="179"/>
      <c r="M299" s="179"/>
      <c r="N299" s="170"/>
      <c r="O299" s="170"/>
      <c r="P299" s="170"/>
      <c r="Q299" s="170"/>
      <c r="R299" s="170"/>
      <c r="S299" s="170"/>
      <c r="T299" s="171"/>
      <c r="U299" s="17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 t="s">
        <v>122</v>
      </c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  <c r="AV299" s="160"/>
      <c r="AW299" s="160"/>
      <c r="AX299" s="160"/>
      <c r="AY299" s="160"/>
      <c r="AZ299" s="160"/>
      <c r="BA299" s="163" t="str">
        <f t="shared" si="14"/>
        <v>1x LED (zelená)</v>
      </c>
      <c r="BB299" s="160"/>
      <c r="BC299" s="160"/>
      <c r="BD299" s="160"/>
      <c r="BE299" s="160"/>
      <c r="BF299" s="160"/>
      <c r="BG299" s="160"/>
      <c r="BH299" s="160"/>
    </row>
    <row r="300" spans="1:60" outlineLevel="1">
      <c r="A300" s="161"/>
      <c r="B300" s="168"/>
      <c r="C300" s="269" t="s">
        <v>250</v>
      </c>
      <c r="D300" s="270"/>
      <c r="E300" s="271"/>
      <c r="F300" s="272"/>
      <c r="G300" s="273"/>
      <c r="H300" s="179"/>
      <c r="I300" s="179"/>
      <c r="J300" s="179"/>
      <c r="K300" s="179"/>
      <c r="L300" s="179"/>
      <c r="M300" s="179"/>
      <c r="N300" s="170"/>
      <c r="O300" s="170"/>
      <c r="P300" s="170"/>
      <c r="Q300" s="170"/>
      <c r="R300" s="170"/>
      <c r="S300" s="170"/>
      <c r="T300" s="171"/>
      <c r="U300" s="17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 t="s">
        <v>122</v>
      </c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  <c r="AV300" s="160"/>
      <c r="AW300" s="160"/>
      <c r="AX300" s="160"/>
      <c r="AY300" s="160"/>
      <c r="AZ300" s="160"/>
      <c r="BA300" s="163" t="str">
        <f t="shared" si="14"/>
        <v>1x LED (rudá)</v>
      </c>
      <c r="BB300" s="160"/>
      <c r="BC300" s="160"/>
      <c r="BD300" s="160"/>
      <c r="BE300" s="160"/>
      <c r="BF300" s="160"/>
      <c r="BG300" s="160"/>
      <c r="BH300" s="160"/>
    </row>
    <row r="301" spans="1:60" outlineLevel="1">
      <c r="A301" s="161"/>
      <c r="B301" s="168"/>
      <c r="C301" s="269" t="s">
        <v>151</v>
      </c>
      <c r="D301" s="270"/>
      <c r="E301" s="271"/>
      <c r="F301" s="272"/>
      <c r="G301" s="273"/>
      <c r="H301" s="179"/>
      <c r="I301" s="179"/>
      <c r="J301" s="179"/>
      <c r="K301" s="179"/>
      <c r="L301" s="179"/>
      <c r="M301" s="179"/>
      <c r="N301" s="170"/>
      <c r="O301" s="170"/>
      <c r="P301" s="170"/>
      <c r="Q301" s="170"/>
      <c r="R301" s="170"/>
      <c r="S301" s="170"/>
      <c r="T301" s="171"/>
      <c r="U301" s="17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 t="s">
        <v>122</v>
      </c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  <c r="AV301" s="160"/>
      <c r="AW301" s="160"/>
      <c r="AX301" s="160"/>
      <c r="AY301" s="160"/>
      <c r="AZ301" s="160"/>
      <c r="BA301" s="163" t="str">
        <f t="shared" si="14"/>
        <v>1x Ampérmetr / 0 - 300mA AC/DC, analogový MP</v>
      </c>
      <c r="BB301" s="160"/>
      <c r="BC301" s="160"/>
      <c r="BD301" s="160"/>
      <c r="BE301" s="160"/>
      <c r="BF301" s="160"/>
      <c r="BG301" s="160"/>
      <c r="BH301" s="160"/>
    </row>
    <row r="302" spans="1:60" outlineLevel="1">
      <c r="A302" s="161"/>
      <c r="B302" s="168"/>
      <c r="C302" s="269" t="s">
        <v>152</v>
      </c>
      <c r="D302" s="270"/>
      <c r="E302" s="271"/>
      <c r="F302" s="272"/>
      <c r="G302" s="273"/>
      <c r="H302" s="179"/>
      <c r="I302" s="179"/>
      <c r="J302" s="179"/>
      <c r="K302" s="179"/>
      <c r="L302" s="179"/>
      <c r="M302" s="179"/>
      <c r="N302" s="170"/>
      <c r="O302" s="170"/>
      <c r="P302" s="170"/>
      <c r="Q302" s="170"/>
      <c r="R302" s="170"/>
      <c r="S302" s="170"/>
      <c r="T302" s="171"/>
      <c r="U302" s="17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 t="s">
        <v>122</v>
      </c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  <c r="AV302" s="160"/>
      <c r="AW302" s="160"/>
      <c r="AX302" s="160"/>
      <c r="AY302" s="160"/>
      <c r="AZ302" s="160"/>
      <c r="BA302" s="163" t="str">
        <f t="shared" si="14"/>
        <v>1x Voltmetr / 0 - 30V AC/DC, analogový MP</v>
      </c>
      <c r="BB302" s="160"/>
      <c r="BC302" s="160"/>
      <c r="BD302" s="160"/>
      <c r="BE302" s="160"/>
      <c r="BF302" s="160"/>
      <c r="BG302" s="160"/>
      <c r="BH302" s="160"/>
    </row>
    <row r="303" spans="1:60" outlineLevel="1">
      <c r="A303" s="161"/>
      <c r="B303" s="168"/>
      <c r="C303" s="269" t="s">
        <v>153</v>
      </c>
      <c r="D303" s="270"/>
      <c r="E303" s="271"/>
      <c r="F303" s="272"/>
      <c r="G303" s="273"/>
      <c r="H303" s="179"/>
      <c r="I303" s="179"/>
      <c r="J303" s="179"/>
      <c r="K303" s="179"/>
      <c r="L303" s="179"/>
      <c r="M303" s="179"/>
      <c r="N303" s="170"/>
      <c r="O303" s="170"/>
      <c r="P303" s="170"/>
      <c r="Q303" s="170"/>
      <c r="R303" s="170"/>
      <c r="S303" s="170"/>
      <c r="T303" s="171"/>
      <c r="U303" s="17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 t="s">
        <v>122</v>
      </c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  <c r="AV303" s="160"/>
      <c r="AW303" s="160"/>
      <c r="AX303" s="160"/>
      <c r="AY303" s="160"/>
      <c r="AZ303" s="160"/>
      <c r="BA303" s="163" t="str">
        <f t="shared" si="14"/>
        <v>1x Ampérmetr / 0 - 2A AC/DC, digitální MP</v>
      </c>
      <c r="BB303" s="160"/>
      <c r="BC303" s="160"/>
      <c r="BD303" s="160"/>
      <c r="BE303" s="160"/>
      <c r="BF303" s="160"/>
      <c r="BG303" s="160"/>
      <c r="BH303" s="160"/>
    </row>
    <row r="304" spans="1:60" outlineLevel="1">
      <c r="A304" s="161"/>
      <c r="B304" s="168"/>
      <c r="C304" s="269" t="s">
        <v>154</v>
      </c>
      <c r="D304" s="270"/>
      <c r="E304" s="271"/>
      <c r="F304" s="272"/>
      <c r="G304" s="273"/>
      <c r="H304" s="179"/>
      <c r="I304" s="179"/>
      <c r="J304" s="179"/>
      <c r="K304" s="179"/>
      <c r="L304" s="179"/>
      <c r="M304" s="179"/>
      <c r="N304" s="170"/>
      <c r="O304" s="170"/>
      <c r="P304" s="170"/>
      <c r="Q304" s="170"/>
      <c r="R304" s="170"/>
      <c r="S304" s="170"/>
      <c r="T304" s="171"/>
      <c r="U304" s="17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 t="s">
        <v>122</v>
      </c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  <c r="AV304" s="160"/>
      <c r="AW304" s="160"/>
      <c r="AX304" s="160"/>
      <c r="AY304" s="160"/>
      <c r="AZ304" s="160"/>
      <c r="BA304" s="163" t="str">
        <f t="shared" si="14"/>
        <v>1x Voltmetr / 0 - 199V AC/DC, digitální MP</v>
      </c>
      <c r="BB304" s="160"/>
      <c r="BC304" s="160"/>
      <c r="BD304" s="160"/>
      <c r="BE304" s="160"/>
      <c r="BF304" s="160"/>
      <c r="BG304" s="160"/>
      <c r="BH304" s="160"/>
    </row>
    <row r="305" spans="1:60" outlineLevel="1">
      <c r="A305" s="161"/>
      <c r="B305" s="168"/>
      <c r="C305" s="269" t="s">
        <v>251</v>
      </c>
      <c r="D305" s="270"/>
      <c r="E305" s="271"/>
      <c r="F305" s="272"/>
      <c r="G305" s="273"/>
      <c r="H305" s="179"/>
      <c r="I305" s="179"/>
      <c r="J305" s="179"/>
      <c r="K305" s="179"/>
      <c r="L305" s="179"/>
      <c r="M305" s="179"/>
      <c r="N305" s="170"/>
      <c r="O305" s="170"/>
      <c r="P305" s="170"/>
      <c r="Q305" s="170"/>
      <c r="R305" s="170"/>
      <c r="S305" s="170"/>
      <c r="T305" s="171"/>
      <c r="U305" s="17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 t="s">
        <v>122</v>
      </c>
      <c r="AF305" s="160"/>
      <c r="AG305" s="160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  <c r="AV305" s="160"/>
      <c r="AW305" s="160"/>
      <c r="AX305" s="160"/>
      <c r="AY305" s="160"/>
      <c r="AZ305" s="160"/>
      <c r="BA305" s="163" t="str">
        <f t="shared" si="14"/>
        <v>1x Tranzistor NPN / 80V / 1A</v>
      </c>
      <c r="BB305" s="160"/>
      <c r="BC305" s="160"/>
      <c r="BD305" s="160"/>
      <c r="BE305" s="160"/>
      <c r="BF305" s="160"/>
      <c r="BG305" s="160"/>
      <c r="BH305" s="160"/>
    </row>
    <row r="306" spans="1:60" outlineLevel="1">
      <c r="A306" s="161"/>
      <c r="B306" s="168"/>
      <c r="C306" s="269" t="s">
        <v>252</v>
      </c>
      <c r="D306" s="270"/>
      <c r="E306" s="271"/>
      <c r="F306" s="272"/>
      <c r="G306" s="273"/>
      <c r="H306" s="179"/>
      <c r="I306" s="179"/>
      <c r="J306" s="179"/>
      <c r="K306" s="179"/>
      <c r="L306" s="179"/>
      <c r="M306" s="179"/>
      <c r="N306" s="170"/>
      <c r="O306" s="170"/>
      <c r="P306" s="170"/>
      <c r="Q306" s="170"/>
      <c r="R306" s="170"/>
      <c r="S306" s="170"/>
      <c r="T306" s="171"/>
      <c r="U306" s="170"/>
      <c r="V306" s="160"/>
      <c r="W306" s="160"/>
      <c r="X306" s="160"/>
      <c r="Y306" s="160"/>
      <c r="Z306" s="160"/>
      <c r="AA306" s="160"/>
      <c r="AB306" s="160"/>
      <c r="AC306" s="160"/>
      <c r="AD306" s="160"/>
      <c r="AE306" s="160" t="s">
        <v>122</v>
      </c>
      <c r="AF306" s="160"/>
      <c r="AG306" s="160"/>
      <c r="AH306" s="160"/>
      <c r="AI306" s="160"/>
      <c r="AJ306" s="160"/>
      <c r="AK306" s="160"/>
      <c r="AL306" s="160"/>
      <c r="AM306" s="160"/>
      <c r="AN306" s="160"/>
      <c r="AO306" s="160"/>
      <c r="AP306" s="160"/>
      <c r="AQ306" s="160"/>
      <c r="AR306" s="160"/>
      <c r="AS306" s="160"/>
      <c r="AT306" s="160"/>
      <c r="AU306" s="160"/>
      <c r="AV306" s="160"/>
      <c r="AW306" s="160"/>
      <c r="AX306" s="160"/>
      <c r="AY306" s="160"/>
      <c r="AZ306" s="160"/>
      <c r="BA306" s="163" t="str">
        <f t="shared" si="14"/>
        <v>1x Tranzistor PNP / 80V / 1A</v>
      </c>
      <c r="BB306" s="160"/>
      <c r="BC306" s="160"/>
      <c r="BD306" s="160"/>
      <c r="BE306" s="160"/>
      <c r="BF306" s="160"/>
      <c r="BG306" s="160"/>
      <c r="BH306" s="160"/>
    </row>
    <row r="307" spans="1:60" outlineLevel="1">
      <c r="A307" s="161"/>
      <c r="B307" s="168"/>
      <c r="C307" s="269" t="s">
        <v>157</v>
      </c>
      <c r="D307" s="270"/>
      <c r="E307" s="271"/>
      <c r="F307" s="272"/>
      <c r="G307" s="273"/>
      <c r="H307" s="179"/>
      <c r="I307" s="179"/>
      <c r="J307" s="179"/>
      <c r="K307" s="179"/>
      <c r="L307" s="179"/>
      <c r="M307" s="179"/>
      <c r="N307" s="170"/>
      <c r="O307" s="170"/>
      <c r="P307" s="170"/>
      <c r="Q307" s="170"/>
      <c r="R307" s="170"/>
      <c r="S307" s="170"/>
      <c r="T307" s="171"/>
      <c r="U307" s="17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 t="s">
        <v>122</v>
      </c>
      <c r="AF307" s="160"/>
      <c r="AG307" s="160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  <c r="AV307" s="160"/>
      <c r="AW307" s="160"/>
      <c r="AX307" s="160"/>
      <c r="AY307" s="160"/>
      <c r="AZ307" s="160"/>
      <c r="BA307" s="163" t="str">
        <f t="shared" si="14"/>
        <v>1x Pojistka 5x20mm s krytkou</v>
      </c>
      <c r="BB307" s="160"/>
      <c r="BC307" s="160"/>
      <c r="BD307" s="160"/>
      <c r="BE307" s="160"/>
      <c r="BF307" s="160"/>
      <c r="BG307" s="160"/>
      <c r="BH307" s="160"/>
    </row>
    <row r="308" spans="1:60" outlineLevel="1">
      <c r="A308" s="161"/>
      <c r="B308" s="168"/>
      <c r="C308" s="269" t="s">
        <v>253</v>
      </c>
      <c r="D308" s="270"/>
      <c r="E308" s="271"/>
      <c r="F308" s="272"/>
      <c r="G308" s="273"/>
      <c r="H308" s="179"/>
      <c r="I308" s="179"/>
      <c r="J308" s="179"/>
      <c r="K308" s="179"/>
      <c r="L308" s="179"/>
      <c r="M308" s="179"/>
      <c r="N308" s="170"/>
      <c r="O308" s="170"/>
      <c r="P308" s="170"/>
      <c r="Q308" s="170"/>
      <c r="R308" s="170"/>
      <c r="S308" s="170"/>
      <c r="T308" s="171"/>
      <c r="U308" s="170"/>
      <c r="V308" s="160"/>
      <c r="W308" s="160"/>
      <c r="X308" s="160"/>
      <c r="Y308" s="160"/>
      <c r="Z308" s="160"/>
      <c r="AA308" s="160"/>
      <c r="AB308" s="160"/>
      <c r="AC308" s="160"/>
      <c r="AD308" s="160"/>
      <c r="AE308" s="160" t="s">
        <v>122</v>
      </c>
      <c r="AF308" s="160"/>
      <c r="AG308" s="160"/>
      <c r="AH308" s="160"/>
      <c r="AI308" s="160"/>
      <c r="AJ308" s="160"/>
      <c r="AK308" s="160"/>
      <c r="AL308" s="160"/>
      <c r="AM308" s="160"/>
      <c r="AN308" s="160"/>
      <c r="AO308" s="160"/>
      <c r="AP308" s="160"/>
      <c r="AQ308" s="160"/>
      <c r="AR308" s="160"/>
      <c r="AS308" s="160"/>
      <c r="AT308" s="160"/>
      <c r="AU308" s="160"/>
      <c r="AV308" s="160"/>
      <c r="AW308" s="160"/>
      <c r="AX308" s="160"/>
      <c r="AY308" s="160"/>
      <c r="AZ308" s="160"/>
      <c r="BA308" s="163" t="str">
        <f t="shared" si="14"/>
        <v>1x Potenciometr 10k/N</v>
      </c>
      <c r="BB308" s="160"/>
      <c r="BC308" s="160"/>
      <c r="BD308" s="160"/>
      <c r="BE308" s="160"/>
      <c r="BF308" s="160"/>
      <c r="BG308" s="160"/>
      <c r="BH308" s="160"/>
    </row>
    <row r="309" spans="1:60" outlineLevel="1">
      <c r="A309" s="161"/>
      <c r="B309" s="168"/>
      <c r="C309" s="269" t="s">
        <v>159</v>
      </c>
      <c r="D309" s="270"/>
      <c r="E309" s="271"/>
      <c r="F309" s="272"/>
      <c r="G309" s="273"/>
      <c r="H309" s="179"/>
      <c r="I309" s="179"/>
      <c r="J309" s="179"/>
      <c r="K309" s="179"/>
      <c r="L309" s="179"/>
      <c r="M309" s="179"/>
      <c r="N309" s="170"/>
      <c r="O309" s="170"/>
      <c r="P309" s="170"/>
      <c r="Q309" s="170"/>
      <c r="R309" s="170"/>
      <c r="S309" s="170"/>
      <c r="T309" s="171"/>
      <c r="U309" s="170"/>
      <c r="V309" s="160"/>
      <c r="W309" s="160"/>
      <c r="X309" s="160"/>
      <c r="Y309" s="160"/>
      <c r="Z309" s="160"/>
      <c r="AA309" s="160"/>
      <c r="AB309" s="160"/>
      <c r="AC309" s="160"/>
      <c r="AD309" s="160"/>
      <c r="AE309" s="160" t="s">
        <v>122</v>
      </c>
      <c r="AF309" s="160"/>
      <c r="AG309" s="160"/>
      <c r="AH309" s="160"/>
      <c r="AI309" s="160"/>
      <c r="AJ309" s="160"/>
      <c r="AK309" s="160"/>
      <c r="AL309" s="160"/>
      <c r="AM309" s="160"/>
      <c r="AN309" s="160"/>
      <c r="AO309" s="160"/>
      <c r="AP309" s="160"/>
      <c r="AQ309" s="160"/>
      <c r="AR309" s="160"/>
      <c r="AS309" s="160"/>
      <c r="AT309" s="160"/>
      <c r="AU309" s="160"/>
      <c r="AV309" s="160"/>
      <c r="AW309" s="160"/>
      <c r="AX309" s="160"/>
      <c r="AY309" s="160"/>
      <c r="AZ309" s="160"/>
      <c r="BA309" s="163" t="str">
        <f t="shared" si="14"/>
        <v>2x Přepínač jednoduchý</v>
      </c>
      <c r="BB309" s="160"/>
      <c r="BC309" s="160"/>
      <c r="BD309" s="160"/>
      <c r="BE309" s="160"/>
      <c r="BF309" s="160"/>
      <c r="BG309" s="160"/>
      <c r="BH309" s="160"/>
    </row>
    <row r="310" spans="1:60" outlineLevel="1">
      <c r="A310" s="161"/>
      <c r="B310" s="168"/>
      <c r="C310" s="269" t="s">
        <v>160</v>
      </c>
      <c r="D310" s="270"/>
      <c r="E310" s="271"/>
      <c r="F310" s="272"/>
      <c r="G310" s="273"/>
      <c r="H310" s="179"/>
      <c r="I310" s="179"/>
      <c r="J310" s="179"/>
      <c r="K310" s="179"/>
      <c r="L310" s="179"/>
      <c r="M310" s="179"/>
      <c r="N310" s="170"/>
      <c r="O310" s="170"/>
      <c r="P310" s="170"/>
      <c r="Q310" s="170"/>
      <c r="R310" s="170"/>
      <c r="S310" s="170"/>
      <c r="T310" s="171"/>
      <c r="U310" s="170"/>
      <c r="V310" s="160"/>
      <c r="W310" s="160"/>
      <c r="X310" s="160"/>
      <c r="Y310" s="160"/>
      <c r="Z310" s="160"/>
      <c r="AA310" s="160"/>
      <c r="AB310" s="160"/>
      <c r="AC310" s="160"/>
      <c r="AD310" s="160"/>
      <c r="AE310" s="160" t="s">
        <v>122</v>
      </c>
      <c r="AF310" s="160"/>
      <c r="AG310" s="160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0"/>
      <c r="AU310" s="160"/>
      <c r="AV310" s="160"/>
      <c r="AW310" s="160"/>
      <c r="AX310" s="160"/>
      <c r="AY310" s="160"/>
      <c r="AZ310" s="160"/>
      <c r="BA310" s="163" t="str">
        <f t="shared" si="14"/>
        <v>2x Rezistor R100R / 2W</v>
      </c>
      <c r="BB310" s="160"/>
      <c r="BC310" s="160"/>
      <c r="BD310" s="160"/>
      <c r="BE310" s="160"/>
      <c r="BF310" s="160"/>
      <c r="BG310" s="160"/>
      <c r="BH310" s="160"/>
    </row>
    <row r="311" spans="1:60" outlineLevel="1">
      <c r="A311" s="161"/>
      <c r="B311" s="168"/>
      <c r="C311" s="269" t="s">
        <v>161</v>
      </c>
      <c r="D311" s="270"/>
      <c r="E311" s="271"/>
      <c r="F311" s="272"/>
      <c r="G311" s="273"/>
      <c r="H311" s="179"/>
      <c r="I311" s="179"/>
      <c r="J311" s="179"/>
      <c r="K311" s="179"/>
      <c r="L311" s="179"/>
      <c r="M311" s="179"/>
      <c r="N311" s="170"/>
      <c r="O311" s="170"/>
      <c r="P311" s="170"/>
      <c r="Q311" s="170"/>
      <c r="R311" s="170"/>
      <c r="S311" s="170"/>
      <c r="T311" s="171"/>
      <c r="U311" s="170"/>
      <c r="V311" s="160"/>
      <c r="W311" s="160"/>
      <c r="X311" s="160"/>
      <c r="Y311" s="160"/>
      <c r="Z311" s="160"/>
      <c r="AA311" s="160"/>
      <c r="AB311" s="160"/>
      <c r="AC311" s="160"/>
      <c r="AD311" s="160"/>
      <c r="AE311" s="160" t="s">
        <v>122</v>
      </c>
      <c r="AF311" s="160"/>
      <c r="AG311" s="160"/>
      <c r="AH311" s="160"/>
      <c r="AI311" s="160"/>
      <c r="AJ311" s="160"/>
      <c r="AK311" s="160"/>
      <c r="AL311" s="160"/>
      <c r="AM311" s="160"/>
      <c r="AN311" s="160"/>
      <c r="AO311" s="160"/>
      <c r="AP311" s="160"/>
      <c r="AQ311" s="160"/>
      <c r="AR311" s="160"/>
      <c r="AS311" s="160"/>
      <c r="AT311" s="160"/>
      <c r="AU311" s="160"/>
      <c r="AV311" s="160"/>
      <c r="AW311" s="160"/>
      <c r="AX311" s="160"/>
      <c r="AY311" s="160"/>
      <c r="AZ311" s="160"/>
      <c r="BA311" s="163" t="str">
        <f t="shared" si="14"/>
        <v>2x Rezistor R1K0 / 2W</v>
      </c>
      <c r="BB311" s="160"/>
      <c r="BC311" s="160"/>
      <c r="BD311" s="160"/>
      <c r="BE311" s="160"/>
      <c r="BF311" s="160"/>
      <c r="BG311" s="160"/>
      <c r="BH311" s="160"/>
    </row>
    <row r="312" spans="1:60" outlineLevel="1">
      <c r="A312" s="161"/>
      <c r="B312" s="168"/>
      <c r="C312" s="269" t="s">
        <v>254</v>
      </c>
      <c r="D312" s="270"/>
      <c r="E312" s="271"/>
      <c r="F312" s="272"/>
      <c r="G312" s="273"/>
      <c r="H312" s="179"/>
      <c r="I312" s="179"/>
      <c r="J312" s="179"/>
      <c r="K312" s="179"/>
      <c r="L312" s="179"/>
      <c r="M312" s="179"/>
      <c r="N312" s="170"/>
      <c r="O312" s="170"/>
      <c r="P312" s="170"/>
      <c r="Q312" s="170"/>
      <c r="R312" s="170"/>
      <c r="S312" s="170"/>
      <c r="T312" s="171"/>
      <c r="U312" s="17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 t="s">
        <v>122</v>
      </c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163" t="str">
        <f t="shared" si="14"/>
        <v>1x Rezistor R470R / 2W</v>
      </c>
      <c r="BB312" s="160"/>
      <c r="BC312" s="160"/>
      <c r="BD312" s="160"/>
      <c r="BE312" s="160"/>
      <c r="BF312" s="160"/>
      <c r="BG312" s="160"/>
      <c r="BH312" s="160"/>
    </row>
    <row r="313" spans="1:60" outlineLevel="1">
      <c r="A313" s="161"/>
      <c r="B313" s="168"/>
      <c r="C313" s="269" t="s">
        <v>163</v>
      </c>
      <c r="D313" s="270"/>
      <c r="E313" s="271"/>
      <c r="F313" s="272"/>
      <c r="G313" s="273"/>
      <c r="H313" s="179"/>
      <c r="I313" s="179"/>
      <c r="J313" s="179"/>
      <c r="K313" s="179"/>
      <c r="L313" s="179"/>
      <c r="M313" s="179"/>
      <c r="N313" s="170"/>
      <c r="O313" s="170"/>
      <c r="P313" s="170"/>
      <c r="Q313" s="170"/>
      <c r="R313" s="170"/>
      <c r="S313" s="170"/>
      <c r="T313" s="171"/>
      <c r="U313" s="17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 t="s">
        <v>122</v>
      </c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  <c r="AV313" s="160"/>
      <c r="AW313" s="160"/>
      <c r="AX313" s="160"/>
      <c r="AY313" s="160"/>
      <c r="AZ313" s="160"/>
      <c r="BA313" s="163" t="str">
        <f t="shared" si="14"/>
        <v>1x Relé 12 - 24V AC/DC</v>
      </c>
      <c r="BB313" s="160"/>
      <c r="BC313" s="160"/>
      <c r="BD313" s="160"/>
      <c r="BE313" s="160"/>
      <c r="BF313" s="160"/>
      <c r="BG313" s="160"/>
      <c r="BH313" s="160"/>
    </row>
    <row r="314" spans="1:60" outlineLevel="1">
      <c r="A314" s="161"/>
      <c r="B314" s="168"/>
      <c r="C314" s="269" t="s">
        <v>255</v>
      </c>
      <c r="D314" s="270"/>
      <c r="E314" s="271"/>
      <c r="F314" s="272"/>
      <c r="G314" s="273"/>
      <c r="H314" s="179"/>
      <c r="I314" s="179"/>
      <c r="J314" s="179"/>
      <c r="K314" s="179"/>
      <c r="L314" s="179"/>
      <c r="M314" s="179"/>
      <c r="N314" s="170"/>
      <c r="O314" s="170"/>
      <c r="P314" s="170"/>
      <c r="Q314" s="170"/>
      <c r="R314" s="170"/>
      <c r="S314" s="170"/>
      <c r="T314" s="171"/>
      <c r="U314" s="17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 t="s">
        <v>122</v>
      </c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  <c r="AV314" s="160"/>
      <c r="AW314" s="160"/>
      <c r="AX314" s="160"/>
      <c r="AY314" s="160"/>
      <c r="AZ314" s="160"/>
      <c r="BA314" s="163" t="str">
        <f t="shared" si="14"/>
        <v>1x Tlačítko</v>
      </c>
      <c r="BB314" s="160"/>
      <c r="BC314" s="160"/>
      <c r="BD314" s="160"/>
      <c r="BE314" s="160"/>
      <c r="BF314" s="160"/>
      <c r="BG314" s="160"/>
      <c r="BH314" s="160"/>
    </row>
    <row r="315" spans="1:60" outlineLevel="1">
      <c r="A315" s="161"/>
      <c r="B315" s="168"/>
      <c r="C315" s="269" t="s">
        <v>165</v>
      </c>
      <c r="D315" s="270"/>
      <c r="E315" s="271"/>
      <c r="F315" s="272"/>
      <c r="G315" s="273"/>
      <c r="H315" s="179"/>
      <c r="I315" s="179"/>
      <c r="J315" s="179"/>
      <c r="K315" s="179"/>
      <c r="L315" s="179"/>
      <c r="M315" s="179"/>
      <c r="N315" s="170"/>
      <c r="O315" s="170"/>
      <c r="P315" s="170"/>
      <c r="Q315" s="170"/>
      <c r="R315" s="170"/>
      <c r="S315" s="170"/>
      <c r="T315" s="171"/>
      <c r="U315" s="17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 t="s">
        <v>122</v>
      </c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0"/>
      <c r="AU315" s="160"/>
      <c r="AV315" s="160"/>
      <c r="AW315" s="160"/>
      <c r="AX315" s="160"/>
      <c r="AY315" s="160"/>
      <c r="AZ315" s="160"/>
      <c r="BA315" s="163" t="str">
        <f t="shared" si="14"/>
        <v>1x Termistor NTC 10k/25°C</v>
      </c>
      <c r="BB315" s="160"/>
      <c r="BC315" s="160"/>
      <c r="BD315" s="160"/>
      <c r="BE315" s="160"/>
      <c r="BF315" s="160"/>
      <c r="BG315" s="160"/>
      <c r="BH315" s="160"/>
    </row>
    <row r="316" spans="1:60" outlineLevel="1">
      <c r="A316" s="161"/>
      <c r="B316" s="168"/>
      <c r="C316" s="269" t="s">
        <v>166</v>
      </c>
      <c r="D316" s="270"/>
      <c r="E316" s="271"/>
      <c r="F316" s="272"/>
      <c r="G316" s="273"/>
      <c r="H316" s="179"/>
      <c r="I316" s="179"/>
      <c r="J316" s="179"/>
      <c r="K316" s="179"/>
      <c r="L316" s="179"/>
      <c r="M316" s="179"/>
      <c r="N316" s="170"/>
      <c r="O316" s="170"/>
      <c r="P316" s="170"/>
      <c r="Q316" s="170"/>
      <c r="R316" s="170"/>
      <c r="S316" s="170"/>
      <c r="T316" s="171"/>
      <c r="U316" s="17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 t="s">
        <v>122</v>
      </c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0"/>
      <c r="AU316" s="160"/>
      <c r="AV316" s="160"/>
      <c r="AW316" s="160"/>
      <c r="AX316" s="160"/>
      <c r="AY316" s="160"/>
      <c r="AZ316" s="160"/>
      <c r="BA316" s="163" t="str">
        <f t="shared" si="14"/>
        <v>1x Usměrňovač můstkový 1A</v>
      </c>
      <c r="BB316" s="160"/>
      <c r="BC316" s="160"/>
      <c r="BD316" s="160"/>
      <c r="BE316" s="160"/>
      <c r="BF316" s="160"/>
      <c r="BG316" s="160"/>
      <c r="BH316" s="160"/>
    </row>
    <row r="317" spans="1:60" outlineLevel="1">
      <c r="A317" s="161"/>
      <c r="B317" s="168"/>
      <c r="C317" s="269" t="s">
        <v>256</v>
      </c>
      <c r="D317" s="270"/>
      <c r="E317" s="271"/>
      <c r="F317" s="272"/>
      <c r="G317" s="273"/>
      <c r="H317" s="179"/>
      <c r="I317" s="179"/>
      <c r="J317" s="179"/>
      <c r="K317" s="179"/>
      <c r="L317" s="179"/>
      <c r="M317" s="179"/>
      <c r="N317" s="170"/>
      <c r="O317" s="170"/>
      <c r="P317" s="170"/>
      <c r="Q317" s="170"/>
      <c r="R317" s="170"/>
      <c r="S317" s="170"/>
      <c r="T317" s="171"/>
      <c r="U317" s="17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 t="s">
        <v>122</v>
      </c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0"/>
      <c r="AU317" s="160"/>
      <c r="AV317" s="160"/>
      <c r="AW317" s="160"/>
      <c r="AX317" s="160"/>
      <c r="AY317" s="160"/>
      <c r="AZ317" s="160"/>
      <c r="BA317" s="163" t="str">
        <f t="shared" si="14"/>
        <v>1x Vypínač páčkový</v>
      </c>
      <c r="BB317" s="160"/>
      <c r="BC317" s="160"/>
      <c r="BD317" s="160"/>
      <c r="BE317" s="160"/>
      <c r="BF317" s="160"/>
      <c r="BG317" s="160"/>
      <c r="BH317" s="160"/>
    </row>
    <row r="318" spans="1:60" outlineLevel="1">
      <c r="A318" s="161"/>
      <c r="B318" s="168"/>
      <c r="C318" s="269" t="s">
        <v>257</v>
      </c>
      <c r="D318" s="270"/>
      <c r="E318" s="271"/>
      <c r="F318" s="272"/>
      <c r="G318" s="273"/>
      <c r="H318" s="179"/>
      <c r="I318" s="179"/>
      <c r="J318" s="179"/>
      <c r="K318" s="179"/>
      <c r="L318" s="179"/>
      <c r="M318" s="179"/>
      <c r="N318" s="170"/>
      <c r="O318" s="170"/>
      <c r="P318" s="170"/>
      <c r="Q318" s="170"/>
      <c r="R318" s="170"/>
      <c r="S318" s="170"/>
      <c r="T318" s="171"/>
      <c r="U318" s="17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 t="s">
        <v>122</v>
      </c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  <c r="AV318" s="160"/>
      <c r="AW318" s="160"/>
      <c r="AX318" s="160"/>
      <c r="AY318" s="160"/>
      <c r="AZ318" s="160"/>
      <c r="BA318" s="163" t="str">
        <f t="shared" si="14"/>
        <v>2x Žárovka / objímka E10</v>
      </c>
      <c r="BB318" s="160"/>
      <c r="BC318" s="160"/>
      <c r="BD318" s="160"/>
      <c r="BE318" s="160"/>
      <c r="BF318" s="160"/>
      <c r="BG318" s="160"/>
      <c r="BH318" s="160"/>
    </row>
    <row r="319" spans="1:60" ht="20.399999999999999" outlineLevel="1">
      <c r="A319" s="161">
        <v>26</v>
      </c>
      <c r="B319" s="168" t="s">
        <v>170</v>
      </c>
      <c r="C319" s="198" t="s">
        <v>262</v>
      </c>
      <c r="D319" s="170" t="s">
        <v>119</v>
      </c>
      <c r="E319" s="175">
        <v>4</v>
      </c>
      <c r="F319" s="178"/>
      <c r="G319" s="179">
        <f>ROUND(E319*F319,2)</f>
        <v>0</v>
      </c>
      <c r="H319" s="178"/>
      <c r="I319" s="179">
        <f>ROUND(E319*H319,2)</f>
        <v>0</v>
      </c>
      <c r="J319" s="178"/>
      <c r="K319" s="179">
        <f>ROUND(E319*J319,2)</f>
        <v>0</v>
      </c>
      <c r="L319" s="179">
        <v>21</v>
      </c>
      <c r="M319" s="179">
        <f>G319*(1+L319/100)</f>
        <v>0</v>
      </c>
      <c r="N319" s="170">
        <v>0</v>
      </c>
      <c r="O319" s="170">
        <f>ROUND(E319*N319,5)</f>
        <v>0</v>
      </c>
      <c r="P319" s="170">
        <v>0</v>
      </c>
      <c r="Q319" s="170">
        <f>ROUND(E319*P319,5)</f>
        <v>0</v>
      </c>
      <c r="R319" s="170"/>
      <c r="S319" s="170"/>
      <c r="T319" s="171">
        <v>0</v>
      </c>
      <c r="U319" s="170">
        <f>ROUND(E319*T319,2)</f>
        <v>0</v>
      </c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 t="s">
        <v>120</v>
      </c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  <c r="AV319" s="160"/>
      <c r="AW319" s="160"/>
      <c r="AX319" s="160"/>
      <c r="AY319" s="160"/>
      <c r="AZ319" s="160"/>
      <c r="BA319" s="160"/>
      <c r="BB319" s="160"/>
      <c r="BC319" s="160"/>
      <c r="BD319" s="160"/>
      <c r="BE319" s="160"/>
      <c r="BF319" s="160"/>
      <c r="BG319" s="160"/>
      <c r="BH319" s="160"/>
    </row>
    <row r="320" spans="1:60" outlineLevel="1">
      <c r="A320" s="161"/>
      <c r="B320" s="168"/>
      <c r="C320" s="269" t="s">
        <v>172</v>
      </c>
      <c r="D320" s="270"/>
      <c r="E320" s="271"/>
      <c r="F320" s="272"/>
      <c r="G320" s="273"/>
      <c r="H320" s="179"/>
      <c r="I320" s="179"/>
      <c r="J320" s="179"/>
      <c r="K320" s="179"/>
      <c r="L320" s="179"/>
      <c r="M320" s="179"/>
      <c r="N320" s="170"/>
      <c r="O320" s="170"/>
      <c r="P320" s="170"/>
      <c r="Q320" s="170"/>
      <c r="R320" s="170"/>
      <c r="S320" s="170"/>
      <c r="T320" s="171"/>
      <c r="U320" s="17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 t="s">
        <v>122</v>
      </c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  <c r="AV320" s="160"/>
      <c r="AW320" s="160"/>
      <c r="AX320" s="160"/>
      <c r="AY320" s="160"/>
      <c r="AZ320" s="160"/>
      <c r="BA320" s="163" t="str">
        <f>C320</f>
        <v>1x Zdroj stabilizovaný 12 V/100mA, pevný</v>
      </c>
      <c r="BB320" s="160"/>
      <c r="BC320" s="160"/>
      <c r="BD320" s="160"/>
      <c r="BE320" s="160"/>
      <c r="BF320" s="160"/>
      <c r="BG320" s="160"/>
      <c r="BH320" s="160"/>
    </row>
    <row r="321" spans="1:60" outlineLevel="1">
      <c r="A321" s="161"/>
      <c r="B321" s="168"/>
      <c r="C321" s="269" t="s">
        <v>173</v>
      </c>
      <c r="D321" s="270"/>
      <c r="E321" s="271"/>
      <c r="F321" s="272"/>
      <c r="G321" s="273"/>
      <c r="H321" s="179"/>
      <c r="I321" s="179"/>
      <c r="J321" s="179"/>
      <c r="K321" s="179"/>
      <c r="L321" s="179"/>
      <c r="M321" s="179"/>
      <c r="N321" s="170"/>
      <c r="O321" s="170"/>
      <c r="P321" s="170"/>
      <c r="Q321" s="170"/>
      <c r="R321" s="170"/>
      <c r="S321" s="170"/>
      <c r="T321" s="171"/>
      <c r="U321" s="170"/>
      <c r="V321" s="160"/>
      <c r="W321" s="160"/>
      <c r="X321" s="160"/>
      <c r="Y321" s="160"/>
      <c r="Z321" s="160"/>
      <c r="AA321" s="160"/>
      <c r="AB321" s="160"/>
      <c r="AC321" s="160"/>
      <c r="AD321" s="160"/>
      <c r="AE321" s="160" t="s">
        <v>122</v>
      </c>
      <c r="AF321" s="160"/>
      <c r="AG321" s="160"/>
      <c r="AH321" s="160"/>
      <c r="AI321" s="160"/>
      <c r="AJ321" s="160"/>
      <c r="AK321" s="160"/>
      <c r="AL321" s="160"/>
      <c r="AM321" s="160"/>
      <c r="AN321" s="160"/>
      <c r="AO321" s="160"/>
      <c r="AP321" s="160"/>
      <c r="AQ321" s="160"/>
      <c r="AR321" s="160"/>
      <c r="AS321" s="160"/>
      <c r="AT321" s="160"/>
      <c r="AU321" s="160"/>
      <c r="AV321" s="160"/>
      <c r="AW321" s="160"/>
      <c r="AX321" s="160"/>
      <c r="AY321" s="160"/>
      <c r="AZ321" s="160"/>
      <c r="BA321" s="163" t="str">
        <f>C321</f>
        <v>1x Zdroj stabilizovaný 0,6-15V/3-0,1A, zdroj s proudovým omezením</v>
      </c>
      <c r="BB321" s="160"/>
      <c r="BC321" s="160"/>
      <c r="BD321" s="160"/>
      <c r="BE321" s="160"/>
      <c r="BF321" s="160"/>
      <c r="BG321" s="160"/>
      <c r="BH321" s="160"/>
    </row>
    <row r="322" spans="1:60" outlineLevel="1">
      <c r="A322" s="161"/>
      <c r="B322" s="168"/>
      <c r="C322" s="269" t="s">
        <v>174</v>
      </c>
      <c r="D322" s="270"/>
      <c r="E322" s="271"/>
      <c r="F322" s="272"/>
      <c r="G322" s="273"/>
      <c r="H322" s="179"/>
      <c r="I322" s="179"/>
      <c r="J322" s="179"/>
      <c r="K322" s="179"/>
      <c r="L322" s="179"/>
      <c r="M322" s="179"/>
      <c r="N322" s="170"/>
      <c r="O322" s="170"/>
      <c r="P322" s="170"/>
      <c r="Q322" s="170"/>
      <c r="R322" s="170"/>
      <c r="S322" s="170"/>
      <c r="T322" s="171"/>
      <c r="U322" s="17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 t="s">
        <v>122</v>
      </c>
      <c r="AF322" s="160"/>
      <c r="AG322" s="160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  <c r="AV322" s="160"/>
      <c r="AW322" s="160"/>
      <c r="AX322" s="160"/>
      <c r="AY322" s="160"/>
      <c r="AZ322" s="160"/>
      <c r="BA322" s="163" t="str">
        <f>C322</f>
        <v>1x Zdroj stabilizovaný 3-24V/100mA</v>
      </c>
      <c r="BB322" s="160"/>
      <c r="BC322" s="160"/>
      <c r="BD322" s="160"/>
      <c r="BE322" s="160"/>
      <c r="BF322" s="160"/>
      <c r="BG322" s="160"/>
      <c r="BH322" s="160"/>
    </row>
    <row r="323" spans="1:60" outlineLevel="1">
      <c r="A323" s="161">
        <v>27</v>
      </c>
      <c r="B323" s="168" t="s">
        <v>203</v>
      </c>
      <c r="C323" s="198" t="s">
        <v>204</v>
      </c>
      <c r="D323" s="170" t="s">
        <v>119</v>
      </c>
      <c r="E323" s="175">
        <v>8</v>
      </c>
      <c r="F323" s="178"/>
      <c r="G323" s="179">
        <f>ROUND(E323*F323,2)</f>
        <v>0</v>
      </c>
      <c r="H323" s="178"/>
      <c r="I323" s="179">
        <f>ROUND(E323*H323,2)</f>
        <v>0</v>
      </c>
      <c r="J323" s="178"/>
      <c r="K323" s="179">
        <f>ROUND(E323*J323,2)</f>
        <v>0</v>
      </c>
      <c r="L323" s="179">
        <v>21</v>
      </c>
      <c r="M323" s="179">
        <f>G323*(1+L323/100)</f>
        <v>0</v>
      </c>
      <c r="N323" s="170">
        <v>0</v>
      </c>
      <c r="O323" s="170">
        <f>ROUND(E323*N323,5)</f>
        <v>0</v>
      </c>
      <c r="P323" s="170">
        <v>0</v>
      </c>
      <c r="Q323" s="170">
        <f>ROUND(E323*P323,5)</f>
        <v>0</v>
      </c>
      <c r="R323" s="170"/>
      <c r="S323" s="170"/>
      <c r="T323" s="171">
        <v>0</v>
      </c>
      <c r="U323" s="170">
        <f>ROUND(E323*T323,2)</f>
        <v>0</v>
      </c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 t="s">
        <v>120</v>
      </c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  <c r="AV323" s="160"/>
      <c r="AW323" s="160"/>
      <c r="AX323" s="160"/>
      <c r="AY323" s="160"/>
      <c r="AZ323" s="160"/>
      <c r="BA323" s="160"/>
      <c r="BB323" s="160"/>
      <c r="BC323" s="160"/>
      <c r="BD323" s="160"/>
      <c r="BE323" s="160"/>
      <c r="BF323" s="160"/>
      <c r="BG323" s="160"/>
      <c r="BH323" s="160"/>
    </row>
    <row r="324" spans="1:60" outlineLevel="1">
      <c r="A324" s="161"/>
      <c r="B324" s="168"/>
      <c r="C324" s="269" t="s">
        <v>205</v>
      </c>
      <c r="D324" s="270"/>
      <c r="E324" s="271"/>
      <c r="F324" s="272"/>
      <c r="G324" s="273"/>
      <c r="H324" s="179"/>
      <c r="I324" s="179"/>
      <c r="J324" s="179"/>
      <c r="K324" s="179"/>
      <c r="L324" s="179"/>
      <c r="M324" s="179"/>
      <c r="N324" s="170"/>
      <c r="O324" s="170"/>
      <c r="P324" s="170"/>
      <c r="Q324" s="170"/>
      <c r="R324" s="170"/>
      <c r="S324" s="170"/>
      <c r="T324" s="171"/>
      <c r="U324" s="170"/>
      <c r="V324" s="160"/>
      <c r="W324" s="160"/>
      <c r="X324" s="160"/>
      <c r="Y324" s="160"/>
      <c r="Z324" s="160"/>
      <c r="AA324" s="160"/>
      <c r="AB324" s="160"/>
      <c r="AC324" s="160"/>
      <c r="AD324" s="160"/>
      <c r="AE324" s="160" t="s">
        <v>122</v>
      </c>
      <c r="AF324" s="160"/>
      <c r="AG324" s="160"/>
      <c r="AH324" s="160"/>
      <c r="AI324" s="160"/>
      <c r="AJ324" s="160"/>
      <c r="AK324" s="160"/>
      <c r="AL324" s="160"/>
      <c r="AM324" s="160"/>
      <c r="AN324" s="160"/>
      <c r="AO324" s="160"/>
      <c r="AP324" s="160"/>
      <c r="AQ324" s="160"/>
      <c r="AR324" s="160"/>
      <c r="AS324" s="160"/>
      <c r="AT324" s="160"/>
      <c r="AU324" s="160"/>
      <c r="AV324" s="160"/>
      <c r="AW324" s="160"/>
      <c r="AX324" s="160"/>
      <c r="AY324" s="160"/>
      <c r="AZ324" s="160"/>
      <c r="BA324" s="163" t="str">
        <f>C324</f>
        <v>Výška kahanu 160 mm</v>
      </c>
      <c r="BB324" s="160"/>
      <c r="BC324" s="160"/>
      <c r="BD324" s="160"/>
      <c r="BE324" s="160"/>
      <c r="BF324" s="160"/>
      <c r="BG324" s="160"/>
      <c r="BH324" s="160"/>
    </row>
    <row r="325" spans="1:60" outlineLevel="1">
      <c r="A325" s="161"/>
      <c r="B325" s="168"/>
      <c r="C325" s="269" t="s">
        <v>206</v>
      </c>
      <c r="D325" s="270"/>
      <c r="E325" s="271"/>
      <c r="F325" s="272"/>
      <c r="G325" s="273"/>
      <c r="H325" s="179"/>
      <c r="I325" s="179"/>
      <c r="J325" s="179"/>
      <c r="K325" s="179"/>
      <c r="L325" s="179"/>
      <c r="M325" s="179"/>
      <c r="N325" s="170"/>
      <c r="O325" s="170"/>
      <c r="P325" s="170"/>
      <c r="Q325" s="170"/>
      <c r="R325" s="170"/>
      <c r="S325" s="170"/>
      <c r="T325" s="171"/>
      <c r="U325" s="170"/>
      <c r="V325" s="160"/>
      <c r="W325" s="160"/>
      <c r="X325" s="160"/>
      <c r="Y325" s="160"/>
      <c r="Z325" s="160"/>
      <c r="AA325" s="160"/>
      <c r="AB325" s="160"/>
      <c r="AC325" s="160"/>
      <c r="AD325" s="160"/>
      <c r="AE325" s="160" t="s">
        <v>122</v>
      </c>
      <c r="AF325" s="160"/>
      <c r="AG325" s="160"/>
      <c r="AH325" s="160"/>
      <c r="AI325" s="160"/>
      <c r="AJ325" s="160"/>
      <c r="AK325" s="160"/>
      <c r="AL325" s="160"/>
      <c r="AM325" s="160"/>
      <c r="AN325" s="160"/>
      <c r="AO325" s="160"/>
      <c r="AP325" s="160"/>
      <c r="AQ325" s="160"/>
      <c r="AR325" s="160"/>
      <c r="AS325" s="160"/>
      <c r="AT325" s="160"/>
      <c r="AU325" s="160"/>
      <c r="AV325" s="160"/>
      <c r="AW325" s="160"/>
      <c r="AX325" s="160"/>
      <c r="AY325" s="160"/>
      <c r="AZ325" s="160"/>
      <c r="BA325" s="163" t="str">
        <f>C325</f>
        <v>Průměr trysky vnitřní 15mm</v>
      </c>
      <c r="BB325" s="160"/>
      <c r="BC325" s="160"/>
      <c r="BD325" s="160"/>
      <c r="BE325" s="160"/>
      <c r="BF325" s="160"/>
      <c r="BG325" s="160"/>
      <c r="BH325" s="160"/>
    </row>
    <row r="326" spans="1:60" outlineLevel="1">
      <c r="A326" s="161"/>
      <c r="B326" s="168"/>
      <c r="C326" s="269" t="s">
        <v>207</v>
      </c>
      <c r="D326" s="270"/>
      <c r="E326" s="271"/>
      <c r="F326" s="272"/>
      <c r="G326" s="273"/>
      <c r="H326" s="179"/>
      <c r="I326" s="179"/>
      <c r="J326" s="179"/>
      <c r="K326" s="179"/>
      <c r="L326" s="179"/>
      <c r="M326" s="179"/>
      <c r="N326" s="170"/>
      <c r="O326" s="170"/>
      <c r="P326" s="170"/>
      <c r="Q326" s="170"/>
      <c r="R326" s="170"/>
      <c r="S326" s="170"/>
      <c r="T326" s="171"/>
      <c r="U326" s="17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 t="s">
        <v>122</v>
      </c>
      <c r="AF326" s="160"/>
      <c r="AG326" s="160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  <c r="AV326" s="160"/>
      <c r="AW326" s="160"/>
      <c r="AX326" s="160"/>
      <c r="AY326" s="160"/>
      <c r="AZ326" s="160"/>
      <c r="BA326" s="163" t="str">
        <f>C326</f>
        <v>Průtokový tlak 3,15kPa pro propanbutan</v>
      </c>
      <c r="BB326" s="160"/>
      <c r="BC326" s="160"/>
      <c r="BD326" s="160"/>
      <c r="BE326" s="160"/>
      <c r="BF326" s="160"/>
      <c r="BG326" s="160"/>
      <c r="BH326" s="160"/>
    </row>
    <row r="327" spans="1:60" outlineLevel="1">
      <c r="A327" s="161"/>
      <c r="B327" s="168"/>
      <c r="C327" s="269" t="s">
        <v>208</v>
      </c>
      <c r="D327" s="270"/>
      <c r="E327" s="271"/>
      <c r="F327" s="272"/>
      <c r="G327" s="273"/>
      <c r="H327" s="179"/>
      <c r="I327" s="179"/>
      <c r="J327" s="179"/>
      <c r="K327" s="179"/>
      <c r="L327" s="179"/>
      <c r="M327" s="179"/>
      <c r="N327" s="170"/>
      <c r="O327" s="170"/>
      <c r="P327" s="170"/>
      <c r="Q327" s="170"/>
      <c r="R327" s="170"/>
      <c r="S327" s="170"/>
      <c r="T327" s="171"/>
      <c r="U327" s="17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 t="s">
        <v>122</v>
      </c>
      <c r="AF327" s="160"/>
      <c r="AG327" s="160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  <c r="AV327" s="160"/>
      <c r="AW327" s="160"/>
      <c r="AX327" s="160"/>
      <c r="AY327" s="160"/>
      <c r="AZ327" s="160"/>
      <c r="BA327" s="163" t="str">
        <f>C327</f>
        <v>Vč. hadice a spon</v>
      </c>
      <c r="BB327" s="160"/>
      <c r="BC327" s="160"/>
      <c r="BD327" s="160"/>
      <c r="BE327" s="160"/>
      <c r="BF327" s="160"/>
      <c r="BG327" s="160"/>
      <c r="BH327" s="160"/>
    </row>
    <row r="328" spans="1:60" outlineLevel="1">
      <c r="A328" s="161">
        <v>28</v>
      </c>
      <c r="B328" s="168" t="s">
        <v>263</v>
      </c>
      <c r="C328" s="198" t="s">
        <v>264</v>
      </c>
      <c r="D328" s="170" t="s">
        <v>119</v>
      </c>
      <c r="E328" s="175">
        <v>4</v>
      </c>
      <c r="F328" s="178"/>
      <c r="G328" s="179">
        <f>ROUND(E328*F328,2)</f>
        <v>0</v>
      </c>
      <c r="H328" s="178"/>
      <c r="I328" s="179">
        <f>ROUND(E328*H328,2)</f>
        <v>0</v>
      </c>
      <c r="J328" s="178"/>
      <c r="K328" s="179">
        <f>ROUND(E328*J328,2)</f>
        <v>0</v>
      </c>
      <c r="L328" s="179">
        <v>21</v>
      </c>
      <c r="M328" s="179">
        <f>G328*(1+L328/100)</f>
        <v>0</v>
      </c>
      <c r="N328" s="170">
        <v>0</v>
      </c>
      <c r="O328" s="170">
        <f>ROUND(E328*N328,5)</f>
        <v>0</v>
      </c>
      <c r="P328" s="170">
        <v>0</v>
      </c>
      <c r="Q328" s="170">
        <f>ROUND(E328*P328,5)</f>
        <v>0</v>
      </c>
      <c r="R328" s="170"/>
      <c r="S328" s="170"/>
      <c r="T328" s="171">
        <v>0</v>
      </c>
      <c r="U328" s="170">
        <f>ROUND(E328*T328,2)</f>
        <v>0</v>
      </c>
      <c r="V328" s="160"/>
      <c r="W328" s="160"/>
      <c r="X328" s="160"/>
      <c r="Y328" s="160"/>
      <c r="Z328" s="160"/>
      <c r="AA328" s="160"/>
      <c r="AB328" s="160"/>
      <c r="AC328" s="160"/>
      <c r="AD328" s="160"/>
      <c r="AE328" s="160" t="s">
        <v>120</v>
      </c>
      <c r="AF328" s="160"/>
      <c r="AG328" s="160"/>
      <c r="AH328" s="160"/>
      <c r="AI328" s="160"/>
      <c r="AJ328" s="160"/>
      <c r="AK328" s="160"/>
      <c r="AL328" s="160"/>
      <c r="AM328" s="160"/>
      <c r="AN328" s="160"/>
      <c r="AO328" s="160"/>
      <c r="AP328" s="160"/>
      <c r="AQ328" s="160"/>
      <c r="AR328" s="160"/>
      <c r="AS328" s="160"/>
      <c r="AT328" s="160"/>
      <c r="AU328" s="160"/>
      <c r="AV328" s="160"/>
      <c r="AW328" s="160"/>
      <c r="AX328" s="160"/>
      <c r="AY328" s="160"/>
      <c r="AZ328" s="160"/>
      <c r="BA328" s="160"/>
      <c r="BB328" s="160"/>
      <c r="BC328" s="160"/>
      <c r="BD328" s="160"/>
      <c r="BE328" s="160"/>
      <c r="BF328" s="160"/>
      <c r="BG328" s="160"/>
      <c r="BH328" s="160"/>
    </row>
    <row r="329" spans="1:60" outlineLevel="1">
      <c r="A329" s="161"/>
      <c r="B329" s="168"/>
      <c r="C329" s="269" t="s">
        <v>211</v>
      </c>
      <c r="D329" s="270"/>
      <c r="E329" s="271"/>
      <c r="F329" s="272"/>
      <c r="G329" s="273"/>
      <c r="H329" s="179"/>
      <c r="I329" s="179"/>
      <c r="J329" s="179"/>
      <c r="K329" s="179"/>
      <c r="L329" s="179"/>
      <c r="M329" s="179"/>
      <c r="N329" s="170"/>
      <c r="O329" s="170"/>
      <c r="P329" s="170"/>
      <c r="Q329" s="170"/>
      <c r="R329" s="170"/>
      <c r="S329" s="170"/>
      <c r="T329" s="171"/>
      <c r="U329" s="170"/>
      <c r="V329" s="160"/>
      <c r="W329" s="160"/>
      <c r="X329" s="160"/>
      <c r="Y329" s="160"/>
      <c r="Z329" s="160"/>
      <c r="AA329" s="160"/>
      <c r="AB329" s="160"/>
      <c r="AC329" s="160"/>
      <c r="AD329" s="160"/>
      <c r="AE329" s="160" t="s">
        <v>122</v>
      </c>
      <c r="AF329" s="160"/>
      <c r="AG329" s="160"/>
      <c r="AH329" s="160"/>
      <c r="AI329" s="160"/>
      <c r="AJ329" s="160"/>
      <c r="AK329" s="160"/>
      <c r="AL329" s="160"/>
      <c r="AM329" s="160"/>
      <c r="AN329" s="160"/>
      <c r="AO329" s="160"/>
      <c r="AP329" s="160"/>
      <c r="AQ329" s="160"/>
      <c r="AR329" s="160"/>
      <c r="AS329" s="160"/>
      <c r="AT329" s="160"/>
      <c r="AU329" s="160"/>
      <c r="AV329" s="160"/>
      <c r="AW329" s="160"/>
      <c r="AX329" s="160"/>
      <c r="AY329" s="160"/>
      <c r="AZ329" s="160"/>
      <c r="BA329" s="163" t="str">
        <f>C329</f>
        <v>Lesklý epoxidový povrch,</v>
      </c>
      <c r="BB329" s="160"/>
      <c r="BC329" s="160"/>
      <c r="BD329" s="160"/>
      <c r="BE329" s="160"/>
      <c r="BF329" s="160"/>
      <c r="BG329" s="160"/>
      <c r="BH329" s="160"/>
    </row>
    <row r="330" spans="1:60" outlineLevel="1">
      <c r="A330" s="161"/>
      <c r="B330" s="168"/>
      <c r="C330" s="269" t="s">
        <v>212</v>
      </c>
      <c r="D330" s="270"/>
      <c r="E330" s="271"/>
      <c r="F330" s="272"/>
      <c r="G330" s="273"/>
      <c r="H330" s="179"/>
      <c r="I330" s="179"/>
      <c r="J330" s="179"/>
      <c r="K330" s="179"/>
      <c r="L330" s="179"/>
      <c r="M330" s="179"/>
      <c r="N330" s="170"/>
      <c r="O330" s="170"/>
      <c r="P330" s="170"/>
      <c r="Q330" s="170"/>
      <c r="R330" s="170"/>
      <c r="S330" s="170"/>
      <c r="T330" s="171"/>
      <c r="U330" s="17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 t="s">
        <v>122</v>
      </c>
      <c r="AF330" s="160"/>
      <c r="AG330" s="160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  <c r="AV330" s="160"/>
      <c r="AW330" s="160"/>
      <c r="AX330" s="160"/>
      <c r="AY330" s="160"/>
      <c r="AZ330" s="160"/>
      <c r="BA330" s="163" t="str">
        <f>C330</f>
        <v>odolný proti chemikáliím a UV záření.</v>
      </c>
      <c r="BB330" s="160"/>
      <c r="BC330" s="160"/>
      <c r="BD330" s="160"/>
      <c r="BE330" s="160"/>
      <c r="BF330" s="160"/>
      <c r="BG330" s="160"/>
      <c r="BH330" s="160"/>
    </row>
    <row r="331" spans="1:60">
      <c r="A331" s="162" t="s">
        <v>115</v>
      </c>
      <c r="B331" s="169" t="s">
        <v>72</v>
      </c>
      <c r="C331" s="200" t="s">
        <v>73</v>
      </c>
      <c r="D331" s="173"/>
      <c r="E331" s="177"/>
      <c r="F331" s="181"/>
      <c r="G331" s="181">
        <f>SUMIF(AE332:AE350,"&lt;&gt;NOR",G332:G350)</f>
        <v>0</v>
      </c>
      <c r="H331" s="181"/>
      <c r="I331" s="181">
        <f>SUM(I332:I350)</f>
        <v>0</v>
      </c>
      <c r="J331" s="181"/>
      <c r="K331" s="181">
        <f>SUM(K332:K350)</f>
        <v>0</v>
      </c>
      <c r="L331" s="181"/>
      <c r="M331" s="181">
        <f>SUM(M332:M350)</f>
        <v>0</v>
      </c>
      <c r="N331" s="173"/>
      <c r="O331" s="173">
        <f>SUM(O332:O350)</f>
        <v>0</v>
      </c>
      <c r="P331" s="173"/>
      <c r="Q331" s="173">
        <f>SUM(Q332:Q350)</f>
        <v>0</v>
      </c>
      <c r="R331" s="173"/>
      <c r="S331" s="173"/>
      <c r="T331" s="174"/>
      <c r="U331" s="173">
        <f>SUM(U332:U350)</f>
        <v>0</v>
      </c>
      <c r="AE331" t="s">
        <v>116</v>
      </c>
    </row>
    <row r="332" spans="1:60" ht="20.399999999999999" outlineLevel="1">
      <c r="A332" s="161">
        <v>29</v>
      </c>
      <c r="B332" s="168" t="s">
        <v>213</v>
      </c>
      <c r="C332" s="198" t="s">
        <v>265</v>
      </c>
      <c r="D332" s="170" t="s">
        <v>119</v>
      </c>
      <c r="E332" s="175">
        <v>4</v>
      </c>
      <c r="F332" s="178"/>
      <c r="G332" s="179">
        <f>ROUND(E332*F332,2)</f>
        <v>0</v>
      </c>
      <c r="H332" s="178"/>
      <c r="I332" s="179">
        <f>ROUND(E332*H332,2)</f>
        <v>0</v>
      </c>
      <c r="J332" s="178"/>
      <c r="K332" s="179">
        <f>ROUND(E332*J332,2)</f>
        <v>0</v>
      </c>
      <c r="L332" s="179">
        <v>21</v>
      </c>
      <c r="M332" s="179">
        <f>G332*(1+L332/100)</f>
        <v>0</v>
      </c>
      <c r="N332" s="170">
        <v>0</v>
      </c>
      <c r="O332" s="170">
        <f>ROUND(E332*N332,5)</f>
        <v>0</v>
      </c>
      <c r="P332" s="170">
        <v>0</v>
      </c>
      <c r="Q332" s="170">
        <f>ROUND(E332*P332,5)</f>
        <v>0</v>
      </c>
      <c r="R332" s="170"/>
      <c r="S332" s="170"/>
      <c r="T332" s="171">
        <v>0</v>
      </c>
      <c r="U332" s="170">
        <f>ROUND(E332*T332,2)</f>
        <v>0</v>
      </c>
      <c r="V332" s="160"/>
      <c r="W332" s="160"/>
      <c r="X332" s="160"/>
      <c r="Y332" s="160"/>
      <c r="Z332" s="160"/>
      <c r="AA332" s="160"/>
      <c r="AB332" s="160"/>
      <c r="AC332" s="160"/>
      <c r="AD332" s="160"/>
      <c r="AE332" s="160" t="s">
        <v>120</v>
      </c>
      <c r="AF332" s="160"/>
      <c r="AG332" s="160"/>
      <c r="AH332" s="160"/>
      <c r="AI332" s="160"/>
      <c r="AJ332" s="160"/>
      <c r="AK332" s="160"/>
      <c r="AL332" s="160"/>
      <c r="AM332" s="160"/>
      <c r="AN332" s="160"/>
      <c r="AO332" s="160"/>
      <c r="AP332" s="160"/>
      <c r="AQ332" s="160"/>
      <c r="AR332" s="160"/>
      <c r="AS332" s="160"/>
      <c r="AT332" s="160"/>
      <c r="AU332" s="160"/>
      <c r="AV332" s="160"/>
      <c r="AW332" s="160"/>
      <c r="AX332" s="160"/>
      <c r="AY332" s="160"/>
      <c r="AZ332" s="160"/>
      <c r="BA332" s="160"/>
      <c r="BB332" s="160"/>
      <c r="BC332" s="160"/>
      <c r="BD332" s="160"/>
      <c r="BE332" s="160"/>
      <c r="BF332" s="160"/>
      <c r="BG332" s="160"/>
      <c r="BH332" s="160"/>
    </row>
    <row r="333" spans="1:60" ht="21" outlineLevel="1">
      <c r="A333" s="161"/>
      <c r="B333" s="168"/>
      <c r="C333" s="269" t="s">
        <v>361</v>
      </c>
      <c r="D333" s="270"/>
      <c r="E333" s="271"/>
      <c r="F333" s="272"/>
      <c r="G333" s="273"/>
      <c r="H333" s="179"/>
      <c r="I333" s="179"/>
      <c r="J333" s="179"/>
      <c r="K333" s="179"/>
      <c r="L333" s="179"/>
      <c r="M333" s="179"/>
      <c r="N333" s="170"/>
      <c r="O333" s="170"/>
      <c r="P333" s="170"/>
      <c r="Q333" s="170"/>
      <c r="R333" s="170"/>
      <c r="S333" s="170"/>
      <c r="T333" s="171"/>
      <c r="U333" s="170"/>
      <c r="V333" s="160"/>
      <c r="W333" s="160"/>
      <c r="X333" s="160"/>
      <c r="Y333" s="160"/>
      <c r="Z333" s="160"/>
      <c r="AA333" s="160"/>
      <c r="AB333" s="160"/>
      <c r="AC333" s="160"/>
      <c r="AD333" s="160"/>
      <c r="AE333" s="160" t="s">
        <v>122</v>
      </c>
      <c r="AF333" s="160"/>
      <c r="AG333" s="160"/>
      <c r="AH333" s="160"/>
      <c r="AI333" s="160"/>
      <c r="AJ333" s="160"/>
      <c r="AK333" s="160"/>
      <c r="AL333" s="160"/>
      <c r="AM333" s="160"/>
      <c r="AN333" s="160"/>
      <c r="AO333" s="160"/>
      <c r="AP333" s="160"/>
      <c r="AQ333" s="160"/>
      <c r="AR333" s="160"/>
      <c r="AS333" s="160"/>
      <c r="AT333" s="160"/>
      <c r="AU333" s="160"/>
      <c r="AV333" s="160"/>
      <c r="AW333" s="160"/>
      <c r="AX333" s="160"/>
      <c r="AY333" s="160"/>
      <c r="AZ333" s="160"/>
      <c r="BA333" s="163" t="str">
        <f>C333</f>
        <v>Kovová konstrukce stolu kotvená do podlahy (jekl 40 x 20 mm); Jekl 40x20 mm nebo 40x40 mm apod., povrchová úprava komaxit, výškově stavitelné nožky, otvory pro upevnění do podlahy</v>
      </c>
      <c r="BB333" s="160"/>
      <c r="BC333" s="160"/>
      <c r="BD333" s="160"/>
      <c r="BE333" s="160"/>
      <c r="BF333" s="160"/>
      <c r="BG333" s="160"/>
      <c r="BH333" s="160"/>
    </row>
    <row r="334" spans="1:60" outlineLevel="1">
      <c r="A334" s="161"/>
      <c r="B334" s="168"/>
      <c r="C334" s="269" t="s">
        <v>243</v>
      </c>
      <c r="D334" s="270"/>
      <c r="E334" s="271"/>
      <c r="F334" s="272"/>
      <c r="G334" s="273"/>
      <c r="H334" s="179"/>
      <c r="I334" s="179"/>
      <c r="J334" s="179"/>
      <c r="K334" s="179"/>
      <c r="L334" s="179"/>
      <c r="M334" s="179"/>
      <c r="N334" s="170"/>
      <c r="O334" s="170"/>
      <c r="P334" s="170"/>
      <c r="Q334" s="170"/>
      <c r="R334" s="170"/>
      <c r="S334" s="170"/>
      <c r="T334" s="171"/>
      <c r="U334" s="170"/>
      <c r="V334" s="160"/>
      <c r="W334" s="160"/>
      <c r="X334" s="160"/>
      <c r="Y334" s="160"/>
      <c r="Z334" s="160"/>
      <c r="AA334" s="160"/>
      <c r="AB334" s="160"/>
      <c r="AC334" s="160"/>
      <c r="AD334" s="160"/>
      <c r="AE334" s="160" t="s">
        <v>122</v>
      </c>
      <c r="AF334" s="160"/>
      <c r="AG334" s="160"/>
      <c r="AH334" s="160"/>
      <c r="AI334" s="160"/>
      <c r="AJ334" s="160"/>
      <c r="AK334" s="160"/>
      <c r="AL334" s="160"/>
      <c r="AM334" s="160"/>
      <c r="AN334" s="160"/>
      <c r="AO334" s="160"/>
      <c r="AP334" s="160"/>
      <c r="AQ334" s="160"/>
      <c r="AR334" s="160"/>
      <c r="AS334" s="160"/>
      <c r="AT334" s="160"/>
      <c r="AU334" s="160"/>
      <c r="AV334" s="160"/>
      <c r="AW334" s="160"/>
      <c r="AX334" s="160"/>
      <c r="AY334" s="160"/>
      <c r="AZ334" s="160"/>
      <c r="BA334" s="163" t="str">
        <f>C334</f>
        <v>Pracovní deska z kompaktní desky tl.12mm, chemická a mechanická odolnost; odolnost vůči vodě a vlhkosti</v>
      </c>
      <c r="BB334" s="160"/>
      <c r="BC334" s="160"/>
      <c r="BD334" s="160"/>
      <c r="BE334" s="160"/>
      <c r="BF334" s="160"/>
      <c r="BG334" s="160"/>
      <c r="BH334" s="160"/>
    </row>
    <row r="335" spans="1:60" outlineLevel="1">
      <c r="A335" s="161"/>
      <c r="B335" s="168"/>
      <c r="C335" s="269" t="s">
        <v>125</v>
      </c>
      <c r="D335" s="270"/>
      <c r="E335" s="271"/>
      <c r="F335" s="272"/>
      <c r="G335" s="273"/>
      <c r="H335" s="179"/>
      <c r="I335" s="179"/>
      <c r="J335" s="179"/>
      <c r="K335" s="179"/>
      <c r="L335" s="179"/>
      <c r="M335" s="179"/>
      <c r="N335" s="170"/>
      <c r="O335" s="170"/>
      <c r="P335" s="170"/>
      <c r="Q335" s="170"/>
      <c r="R335" s="170"/>
      <c r="S335" s="170"/>
      <c r="T335" s="171"/>
      <c r="U335" s="170"/>
      <c r="V335" s="160"/>
      <c r="W335" s="160"/>
      <c r="X335" s="160"/>
      <c r="Y335" s="160"/>
      <c r="Z335" s="160"/>
      <c r="AA335" s="160"/>
      <c r="AB335" s="160"/>
      <c r="AC335" s="160"/>
      <c r="AD335" s="160"/>
      <c r="AE335" s="160" t="s">
        <v>122</v>
      </c>
      <c r="AF335" s="160"/>
      <c r="AG335" s="160"/>
      <c r="AH335" s="160"/>
      <c r="AI335" s="160"/>
      <c r="AJ335" s="160"/>
      <c r="AK335" s="160"/>
      <c r="AL335" s="160"/>
      <c r="AM335" s="160"/>
      <c r="AN335" s="160"/>
      <c r="AO335" s="160"/>
      <c r="AP335" s="160"/>
      <c r="AQ335" s="160"/>
      <c r="AR335" s="160"/>
      <c r="AS335" s="160"/>
      <c r="AT335" s="160"/>
      <c r="AU335" s="160"/>
      <c r="AV335" s="160"/>
      <c r="AW335" s="160"/>
      <c r="AX335" s="160"/>
      <c r="AY335" s="160"/>
      <c r="AZ335" s="160"/>
      <c r="BA335" s="163" t="str">
        <f>C335</f>
        <v>LDT na  opláštění stolů apod. - tl. 18mm, ABS hrany 0,5mm</v>
      </c>
      <c r="BB335" s="160"/>
      <c r="BC335" s="160"/>
      <c r="BD335" s="160"/>
      <c r="BE335" s="160"/>
      <c r="BF335" s="160"/>
      <c r="BG335" s="160"/>
      <c r="BH335" s="160"/>
    </row>
    <row r="336" spans="1:60" outlineLevel="1">
      <c r="A336" s="161"/>
      <c r="B336" s="168"/>
      <c r="C336" s="269" t="s">
        <v>216</v>
      </c>
      <c r="D336" s="270"/>
      <c r="E336" s="271"/>
      <c r="F336" s="272"/>
      <c r="G336" s="273"/>
      <c r="H336" s="179"/>
      <c r="I336" s="179"/>
      <c r="J336" s="179"/>
      <c r="K336" s="179"/>
      <c r="L336" s="179"/>
      <c r="M336" s="179"/>
      <c r="N336" s="170"/>
      <c r="O336" s="170"/>
      <c r="P336" s="170"/>
      <c r="Q336" s="170"/>
      <c r="R336" s="170"/>
      <c r="S336" s="170"/>
      <c r="T336" s="171"/>
      <c r="U336" s="170"/>
      <c r="V336" s="160"/>
      <c r="W336" s="160"/>
      <c r="X336" s="160"/>
      <c r="Y336" s="160"/>
      <c r="Z336" s="160"/>
      <c r="AA336" s="160"/>
      <c r="AB336" s="160"/>
      <c r="AC336" s="160"/>
      <c r="AD336" s="160"/>
      <c r="AE336" s="160" t="s">
        <v>122</v>
      </c>
      <c r="AF336" s="160"/>
      <c r="AG336" s="160"/>
      <c r="AH336" s="160"/>
      <c r="AI336" s="160"/>
      <c r="AJ336" s="160"/>
      <c r="AK336" s="160"/>
      <c r="AL336" s="160"/>
      <c r="AM336" s="160"/>
      <c r="AN336" s="160"/>
      <c r="AO336" s="160"/>
      <c r="AP336" s="160"/>
      <c r="AQ336" s="160"/>
      <c r="AR336" s="160"/>
      <c r="AS336" s="160"/>
      <c r="AT336" s="160"/>
      <c r="AU336" s="160"/>
      <c r="AV336" s="160"/>
      <c r="AW336" s="160"/>
      <c r="AX336" s="160"/>
      <c r="AY336" s="160"/>
      <c r="AZ336" s="160"/>
      <c r="BA336" s="163" t="str">
        <f>C336</f>
        <v>Dvířka uzamykatelná.</v>
      </c>
      <c r="BB336" s="160"/>
      <c r="BC336" s="160"/>
      <c r="BD336" s="160"/>
      <c r="BE336" s="160"/>
      <c r="BF336" s="160"/>
      <c r="BG336" s="160"/>
      <c r="BH336" s="160"/>
    </row>
    <row r="337" spans="1:60" outlineLevel="1">
      <c r="A337" s="161"/>
      <c r="B337" s="168"/>
      <c r="C337" s="269" t="s">
        <v>126</v>
      </c>
      <c r="D337" s="270"/>
      <c r="E337" s="271"/>
      <c r="F337" s="272"/>
      <c r="G337" s="273"/>
      <c r="H337" s="179"/>
      <c r="I337" s="179"/>
      <c r="J337" s="179"/>
      <c r="K337" s="179"/>
      <c r="L337" s="179"/>
      <c r="M337" s="179"/>
      <c r="N337" s="170"/>
      <c r="O337" s="170"/>
      <c r="P337" s="170"/>
      <c r="Q337" s="170"/>
      <c r="R337" s="170"/>
      <c r="S337" s="170"/>
      <c r="T337" s="171"/>
      <c r="U337" s="170"/>
      <c r="V337" s="160"/>
      <c r="W337" s="160"/>
      <c r="X337" s="160"/>
      <c r="Y337" s="160"/>
      <c r="Z337" s="160"/>
      <c r="AA337" s="160"/>
      <c r="AB337" s="160"/>
      <c r="AC337" s="160"/>
      <c r="AD337" s="160"/>
      <c r="AE337" s="160" t="s">
        <v>122</v>
      </c>
      <c r="AF337" s="160"/>
      <c r="AG337" s="160"/>
      <c r="AH337" s="160"/>
      <c r="AI337" s="160"/>
      <c r="AJ337" s="160"/>
      <c r="AK337" s="160"/>
      <c r="AL337" s="160"/>
      <c r="AM337" s="160"/>
      <c r="AN337" s="160"/>
      <c r="AO337" s="160"/>
      <c r="AP337" s="160"/>
      <c r="AQ337" s="160"/>
      <c r="AR337" s="160"/>
      <c r="AS337" s="160"/>
      <c r="AT337" s="160"/>
      <c r="AU337" s="160"/>
      <c r="AV337" s="160"/>
      <c r="AW337" s="160"/>
      <c r="AX337" s="160"/>
      <c r="AY337" s="160"/>
      <c r="AZ337" s="160"/>
      <c r="BA337" s="163" t="str">
        <f>C337</f>
        <v>Položka je včetně dopravy a montáže</v>
      </c>
      <c r="BB337" s="160"/>
      <c r="BC337" s="160"/>
      <c r="BD337" s="160"/>
      <c r="BE337" s="160"/>
      <c r="BF337" s="160"/>
      <c r="BG337" s="160"/>
      <c r="BH337" s="160"/>
    </row>
    <row r="338" spans="1:60" ht="20.399999999999999" outlineLevel="1">
      <c r="A338" s="161">
        <v>30</v>
      </c>
      <c r="B338" s="168" t="s">
        <v>217</v>
      </c>
      <c r="C338" s="198" t="s">
        <v>218</v>
      </c>
      <c r="D338" s="170" t="s">
        <v>119</v>
      </c>
      <c r="E338" s="175">
        <v>4</v>
      </c>
      <c r="F338" s="178"/>
      <c r="G338" s="179">
        <f>ROUND(E338*F338,2)</f>
        <v>0</v>
      </c>
      <c r="H338" s="178"/>
      <c r="I338" s="179">
        <f>ROUND(E338*H338,2)</f>
        <v>0</v>
      </c>
      <c r="J338" s="178"/>
      <c r="K338" s="179">
        <f>ROUND(E338*J338,2)</f>
        <v>0</v>
      </c>
      <c r="L338" s="179">
        <v>21</v>
      </c>
      <c r="M338" s="179">
        <f>G338*(1+L338/100)</f>
        <v>0</v>
      </c>
      <c r="N338" s="170">
        <v>0</v>
      </c>
      <c r="O338" s="170">
        <f>ROUND(E338*N338,5)</f>
        <v>0</v>
      </c>
      <c r="P338" s="170">
        <v>0</v>
      </c>
      <c r="Q338" s="170">
        <f>ROUND(E338*P338,5)</f>
        <v>0</v>
      </c>
      <c r="R338" s="170"/>
      <c r="S338" s="170"/>
      <c r="T338" s="171">
        <v>0</v>
      </c>
      <c r="U338" s="170">
        <f>ROUND(E338*T338,2)</f>
        <v>0</v>
      </c>
      <c r="V338" s="160"/>
      <c r="W338" s="160"/>
      <c r="X338" s="160"/>
      <c r="Y338" s="160"/>
      <c r="Z338" s="160"/>
      <c r="AA338" s="160"/>
      <c r="AB338" s="160"/>
      <c r="AC338" s="160"/>
      <c r="AD338" s="160"/>
      <c r="AE338" s="160" t="s">
        <v>120</v>
      </c>
      <c r="AF338" s="160"/>
      <c r="AG338" s="160"/>
      <c r="AH338" s="160"/>
      <c r="AI338" s="160"/>
      <c r="AJ338" s="160"/>
      <c r="AK338" s="160"/>
      <c r="AL338" s="160"/>
      <c r="AM338" s="160"/>
      <c r="AN338" s="160"/>
      <c r="AO338" s="160"/>
      <c r="AP338" s="160"/>
      <c r="AQ338" s="160"/>
      <c r="AR338" s="160"/>
      <c r="AS338" s="160"/>
      <c r="AT338" s="160"/>
      <c r="AU338" s="160"/>
      <c r="AV338" s="160"/>
      <c r="AW338" s="160"/>
      <c r="AX338" s="160"/>
      <c r="AY338" s="160"/>
      <c r="AZ338" s="160"/>
      <c r="BA338" s="160"/>
      <c r="BB338" s="160"/>
      <c r="BC338" s="160"/>
      <c r="BD338" s="160"/>
      <c r="BE338" s="160"/>
      <c r="BF338" s="160"/>
      <c r="BG338" s="160"/>
      <c r="BH338" s="160"/>
    </row>
    <row r="339" spans="1:60" outlineLevel="1">
      <c r="A339" s="161"/>
      <c r="B339" s="168"/>
      <c r="C339" s="269" t="s">
        <v>219</v>
      </c>
      <c r="D339" s="270"/>
      <c r="E339" s="271"/>
      <c r="F339" s="272"/>
      <c r="G339" s="273"/>
      <c r="H339" s="179"/>
      <c r="I339" s="179"/>
      <c r="J339" s="179"/>
      <c r="K339" s="179"/>
      <c r="L339" s="179"/>
      <c r="M339" s="179"/>
      <c r="N339" s="170"/>
      <c r="O339" s="170"/>
      <c r="P339" s="170"/>
      <c r="Q339" s="170"/>
      <c r="R339" s="170"/>
      <c r="S339" s="170"/>
      <c r="T339" s="171"/>
      <c r="U339" s="170"/>
      <c r="V339" s="160"/>
      <c r="W339" s="160"/>
      <c r="X339" s="160"/>
      <c r="Y339" s="160"/>
      <c r="Z339" s="160"/>
      <c r="AA339" s="160"/>
      <c r="AB339" s="160"/>
      <c r="AC339" s="160"/>
      <c r="AD339" s="160"/>
      <c r="AE339" s="160" t="s">
        <v>122</v>
      </c>
      <c r="AF339" s="160"/>
      <c r="AG339" s="160"/>
      <c r="AH339" s="160"/>
      <c r="AI339" s="160"/>
      <c r="AJ339" s="160"/>
      <c r="AK339" s="160"/>
      <c r="AL339" s="160"/>
      <c r="AM339" s="160"/>
      <c r="AN339" s="160"/>
      <c r="AO339" s="160"/>
      <c r="AP339" s="160"/>
      <c r="AQ339" s="160"/>
      <c r="AR339" s="160"/>
      <c r="AS339" s="160"/>
      <c r="AT339" s="160"/>
      <c r="AU339" s="160"/>
      <c r="AV339" s="160"/>
      <c r="AW339" s="160"/>
      <c r="AX339" s="160"/>
      <c r="AY339" s="160"/>
      <c r="AZ339" s="160"/>
      <c r="BA339" s="163" t="str">
        <f t="shared" ref="BA339:BA346" si="15">C339</f>
        <v>Součástí dodávky je sifon a příslušenství.</v>
      </c>
      <c r="BB339" s="160"/>
      <c r="BC339" s="160"/>
      <c r="BD339" s="160"/>
      <c r="BE339" s="160"/>
      <c r="BF339" s="160"/>
      <c r="BG339" s="160"/>
      <c r="BH339" s="160"/>
    </row>
    <row r="340" spans="1:60" outlineLevel="1">
      <c r="A340" s="161"/>
      <c r="B340" s="168"/>
      <c r="C340" s="269" t="s">
        <v>220</v>
      </c>
      <c r="D340" s="270"/>
      <c r="E340" s="271"/>
      <c r="F340" s="272"/>
      <c r="G340" s="273"/>
      <c r="H340" s="179"/>
      <c r="I340" s="179"/>
      <c r="J340" s="179"/>
      <c r="K340" s="179"/>
      <c r="L340" s="179"/>
      <c r="M340" s="179"/>
      <c r="N340" s="170"/>
      <c r="O340" s="170"/>
      <c r="P340" s="170"/>
      <c r="Q340" s="170"/>
      <c r="R340" s="170"/>
      <c r="S340" s="170"/>
      <c r="T340" s="171"/>
      <c r="U340" s="170"/>
      <c r="V340" s="160"/>
      <c r="W340" s="160"/>
      <c r="X340" s="160"/>
      <c r="Y340" s="160"/>
      <c r="Z340" s="160"/>
      <c r="AA340" s="160"/>
      <c r="AB340" s="160"/>
      <c r="AC340" s="160"/>
      <c r="AD340" s="160"/>
      <c r="AE340" s="160" t="s">
        <v>122</v>
      </c>
      <c r="AF340" s="160"/>
      <c r="AG340" s="160"/>
      <c r="AH340" s="160"/>
      <c r="AI340" s="160"/>
      <c r="AJ340" s="160"/>
      <c r="AK340" s="160"/>
      <c r="AL340" s="160"/>
      <c r="AM340" s="160"/>
      <c r="AN340" s="160"/>
      <c r="AO340" s="160"/>
      <c r="AP340" s="160"/>
      <c r="AQ340" s="160"/>
      <c r="AR340" s="160"/>
      <c r="AS340" s="160"/>
      <c r="AT340" s="160"/>
      <c r="AU340" s="160"/>
      <c r="AV340" s="160"/>
      <c r="AW340" s="160"/>
      <c r="AX340" s="160"/>
      <c r="AY340" s="160"/>
      <c r="AZ340" s="160"/>
      <c r="BA340" s="163" t="str">
        <f t="shared" si="15"/>
        <v>K dřezu se též prodává výtokové ramínko.</v>
      </c>
      <c r="BB340" s="160"/>
      <c r="BC340" s="160"/>
      <c r="BD340" s="160"/>
      <c r="BE340" s="160"/>
      <c r="BF340" s="160"/>
      <c r="BG340" s="160"/>
      <c r="BH340" s="160"/>
    </row>
    <row r="341" spans="1:60" outlineLevel="1">
      <c r="A341" s="161"/>
      <c r="B341" s="168"/>
      <c r="C341" s="269" t="s">
        <v>221</v>
      </c>
      <c r="D341" s="270"/>
      <c r="E341" s="271"/>
      <c r="F341" s="272"/>
      <c r="G341" s="273"/>
      <c r="H341" s="179"/>
      <c r="I341" s="179"/>
      <c r="J341" s="179"/>
      <c r="K341" s="179"/>
      <c r="L341" s="179"/>
      <c r="M341" s="179"/>
      <c r="N341" s="170"/>
      <c r="O341" s="170"/>
      <c r="P341" s="170"/>
      <c r="Q341" s="170"/>
      <c r="R341" s="170"/>
      <c r="S341" s="170"/>
      <c r="T341" s="171"/>
      <c r="U341" s="170"/>
      <c r="V341" s="160"/>
      <c r="W341" s="160"/>
      <c r="X341" s="160"/>
      <c r="Y341" s="160"/>
      <c r="Z341" s="160"/>
      <c r="AA341" s="160"/>
      <c r="AB341" s="160"/>
      <c r="AC341" s="160"/>
      <c r="AD341" s="160"/>
      <c r="AE341" s="160" t="s">
        <v>122</v>
      </c>
      <c r="AF341" s="160"/>
      <c r="AG341" s="160"/>
      <c r="AH341" s="160"/>
      <c r="AI341" s="160"/>
      <c r="AJ341" s="160"/>
      <c r="AK341" s="160"/>
      <c r="AL341" s="160"/>
      <c r="AM341" s="160"/>
      <c r="AN341" s="160"/>
      <c r="AO341" s="160"/>
      <c r="AP341" s="160"/>
      <c r="AQ341" s="160"/>
      <c r="AR341" s="160"/>
      <c r="AS341" s="160"/>
      <c r="AT341" s="160"/>
      <c r="AU341" s="160"/>
      <c r="AV341" s="160"/>
      <c r="AW341" s="160"/>
      <c r="AX341" s="160"/>
      <c r="AY341" s="160"/>
      <c r="AZ341" s="160"/>
      <c r="BA341" s="163" t="str">
        <f t="shared" si="15"/>
        <v>Technické parametry dřezu: </v>
      </c>
      <c r="BB341" s="160"/>
      <c r="BC341" s="160"/>
      <c r="BD341" s="160"/>
      <c r="BE341" s="160"/>
      <c r="BF341" s="160"/>
      <c r="BG341" s="160"/>
      <c r="BH341" s="160"/>
    </row>
    <row r="342" spans="1:60" outlineLevel="1">
      <c r="A342" s="161"/>
      <c r="B342" s="168"/>
      <c r="C342" s="269" t="s">
        <v>222</v>
      </c>
      <c r="D342" s="270"/>
      <c r="E342" s="271"/>
      <c r="F342" s="272"/>
      <c r="G342" s="273"/>
      <c r="H342" s="179"/>
      <c r="I342" s="179"/>
      <c r="J342" s="179"/>
      <c r="K342" s="179"/>
      <c r="L342" s="179"/>
      <c r="M342" s="179"/>
      <c r="N342" s="170"/>
      <c r="O342" s="170"/>
      <c r="P342" s="170"/>
      <c r="Q342" s="170"/>
      <c r="R342" s="170"/>
      <c r="S342" s="170"/>
      <c r="T342" s="171"/>
      <c r="U342" s="170"/>
      <c r="V342" s="160"/>
      <c r="W342" s="160"/>
      <c r="X342" s="160"/>
      <c r="Y342" s="160"/>
      <c r="Z342" s="160"/>
      <c r="AA342" s="160"/>
      <c r="AB342" s="160"/>
      <c r="AC342" s="160"/>
      <c r="AD342" s="160"/>
      <c r="AE342" s="160" t="s">
        <v>122</v>
      </c>
      <c r="AF342" s="160"/>
      <c r="AG342" s="160"/>
      <c r="AH342" s="160"/>
      <c r="AI342" s="160"/>
      <c r="AJ342" s="160"/>
      <c r="AK342" s="160"/>
      <c r="AL342" s="160"/>
      <c r="AM342" s="160"/>
      <c r="AN342" s="160"/>
      <c r="AO342" s="160"/>
      <c r="AP342" s="160"/>
      <c r="AQ342" s="160"/>
      <c r="AR342" s="160"/>
      <c r="AS342" s="160"/>
      <c r="AT342" s="160"/>
      <c r="AU342" s="160"/>
      <c r="AV342" s="160"/>
      <c r="AW342" s="160"/>
      <c r="AX342" s="160"/>
      <c r="AY342" s="160"/>
      <c r="AZ342" s="160"/>
      <c r="BA342" s="163" t="str">
        <f t="shared" si="15"/>
        <v>Délka, šířka, výška</v>
      </c>
      <c r="BB342" s="160"/>
      <c r="BC342" s="160"/>
      <c r="BD342" s="160"/>
      <c r="BE342" s="160"/>
      <c r="BF342" s="160"/>
      <c r="BG342" s="160"/>
      <c r="BH342" s="160"/>
    </row>
    <row r="343" spans="1:60" outlineLevel="1">
      <c r="A343" s="161"/>
      <c r="B343" s="168"/>
      <c r="C343" s="269" t="s">
        <v>223</v>
      </c>
      <c r="D343" s="270"/>
      <c r="E343" s="271"/>
      <c r="F343" s="272"/>
      <c r="G343" s="273"/>
      <c r="H343" s="179"/>
      <c r="I343" s="179"/>
      <c r="J343" s="179"/>
      <c r="K343" s="179"/>
      <c r="L343" s="179"/>
      <c r="M343" s="179"/>
      <c r="N343" s="170"/>
      <c r="O343" s="170"/>
      <c r="P343" s="170"/>
      <c r="Q343" s="170"/>
      <c r="R343" s="170"/>
      <c r="S343" s="170"/>
      <c r="T343" s="171"/>
      <c r="U343" s="170"/>
      <c r="V343" s="160"/>
      <c r="W343" s="160"/>
      <c r="X343" s="160"/>
      <c r="Y343" s="160"/>
      <c r="Z343" s="160"/>
      <c r="AA343" s="160"/>
      <c r="AB343" s="160"/>
      <c r="AC343" s="160"/>
      <c r="AD343" s="160"/>
      <c r="AE343" s="160" t="s">
        <v>122</v>
      </c>
      <c r="AF343" s="160"/>
      <c r="AG343" s="160"/>
      <c r="AH343" s="160"/>
      <c r="AI343" s="160"/>
      <c r="AJ343" s="160"/>
      <c r="AK343" s="160"/>
      <c r="AL343" s="160"/>
      <c r="AM343" s="160"/>
      <c r="AN343" s="160"/>
      <c r="AO343" s="160"/>
      <c r="AP343" s="160"/>
      <c r="AQ343" s="160"/>
      <c r="AR343" s="160"/>
      <c r="AS343" s="160"/>
      <c r="AT343" s="160"/>
      <c r="AU343" s="160"/>
      <c r="AV343" s="160"/>
      <c r="AW343" s="160"/>
      <c r="AX343" s="160"/>
      <c r="AY343" s="160"/>
      <c r="AZ343" s="160"/>
      <c r="BA343" s="163" t="str">
        <f t="shared" si="15"/>
        <v>Vnější průměr: 540 mm, 335 mm, 240 mm</v>
      </c>
      <c r="BB343" s="160"/>
      <c r="BC343" s="160"/>
      <c r="BD343" s="160"/>
      <c r="BE343" s="160"/>
      <c r="BF343" s="160"/>
      <c r="BG343" s="160"/>
      <c r="BH343" s="160"/>
    </row>
    <row r="344" spans="1:60" outlineLevel="1">
      <c r="A344" s="161"/>
      <c r="B344" s="168"/>
      <c r="C344" s="269" t="s">
        <v>224</v>
      </c>
      <c r="D344" s="270"/>
      <c r="E344" s="271"/>
      <c r="F344" s="272"/>
      <c r="G344" s="273"/>
      <c r="H344" s="179"/>
      <c r="I344" s="179"/>
      <c r="J344" s="179"/>
      <c r="K344" s="179"/>
      <c r="L344" s="179"/>
      <c r="M344" s="179"/>
      <c r="N344" s="170"/>
      <c r="O344" s="170"/>
      <c r="P344" s="170"/>
      <c r="Q344" s="170"/>
      <c r="R344" s="170"/>
      <c r="S344" s="170"/>
      <c r="T344" s="171"/>
      <c r="U344" s="170"/>
      <c r="V344" s="160"/>
      <c r="W344" s="160"/>
      <c r="X344" s="160"/>
      <c r="Y344" s="160"/>
      <c r="Z344" s="160"/>
      <c r="AA344" s="160"/>
      <c r="AB344" s="160"/>
      <c r="AC344" s="160"/>
      <c r="AD344" s="160"/>
      <c r="AE344" s="160" t="s">
        <v>122</v>
      </c>
      <c r="AF344" s="160"/>
      <c r="AG344" s="160"/>
      <c r="AH344" s="160"/>
      <c r="AI344" s="160"/>
      <c r="AJ344" s="160"/>
      <c r="AK344" s="160"/>
      <c r="AL344" s="160"/>
      <c r="AM344" s="160"/>
      <c r="AN344" s="160"/>
      <c r="AO344" s="160"/>
      <c r="AP344" s="160"/>
      <c r="AQ344" s="160"/>
      <c r="AR344" s="160"/>
      <c r="AS344" s="160"/>
      <c r="AT344" s="160"/>
      <c r="AU344" s="160"/>
      <c r="AV344" s="160"/>
      <c r="AW344" s="160"/>
      <c r="AX344" s="160"/>
      <c r="AY344" s="160"/>
      <c r="AZ344" s="160"/>
      <c r="BA344" s="163" t="str">
        <f t="shared" si="15"/>
        <v>Vnitřní průměr: 480 mm, 275 mm, 230 mm</v>
      </c>
      <c r="BB344" s="160"/>
      <c r="BC344" s="160"/>
      <c r="BD344" s="160"/>
      <c r="BE344" s="160"/>
      <c r="BF344" s="160"/>
      <c r="BG344" s="160"/>
      <c r="BH344" s="160"/>
    </row>
    <row r="345" spans="1:60" outlineLevel="1">
      <c r="A345" s="161"/>
      <c r="B345" s="168"/>
      <c r="C345" s="269" t="s">
        <v>225</v>
      </c>
      <c r="D345" s="270"/>
      <c r="E345" s="271"/>
      <c r="F345" s="272"/>
      <c r="G345" s="273"/>
      <c r="H345" s="179"/>
      <c r="I345" s="179"/>
      <c r="J345" s="179"/>
      <c r="K345" s="179"/>
      <c r="L345" s="179"/>
      <c r="M345" s="179"/>
      <c r="N345" s="170"/>
      <c r="O345" s="170"/>
      <c r="P345" s="170"/>
      <c r="Q345" s="170"/>
      <c r="R345" s="170"/>
      <c r="S345" s="170"/>
      <c r="T345" s="171"/>
      <c r="U345" s="170"/>
      <c r="V345" s="160"/>
      <c r="W345" s="160"/>
      <c r="X345" s="160"/>
      <c r="Y345" s="160"/>
      <c r="Z345" s="160"/>
      <c r="AA345" s="160"/>
      <c r="AB345" s="160"/>
      <c r="AC345" s="160"/>
      <c r="AD345" s="160"/>
      <c r="AE345" s="160" t="s">
        <v>122</v>
      </c>
      <c r="AF345" s="160"/>
      <c r="AG345" s="160"/>
      <c r="AH345" s="160"/>
      <c r="AI345" s="160"/>
      <c r="AJ345" s="160"/>
      <c r="AK345" s="160"/>
      <c r="AL345" s="160"/>
      <c r="AM345" s="160"/>
      <c r="AN345" s="160"/>
      <c r="AO345" s="160"/>
      <c r="AP345" s="160"/>
      <c r="AQ345" s="160"/>
      <c r="AR345" s="160"/>
      <c r="AS345" s="160"/>
      <c r="AT345" s="160"/>
      <c r="AU345" s="160"/>
      <c r="AV345" s="160"/>
      <c r="AW345" s="160"/>
      <c r="AX345" s="160"/>
      <c r="AY345" s="160"/>
      <c r="AZ345" s="160"/>
      <c r="BA345" s="163" t="str">
        <f t="shared" si="15"/>
        <v> </v>
      </c>
      <c r="BB345" s="160"/>
      <c r="BC345" s="160"/>
      <c r="BD345" s="160"/>
      <c r="BE345" s="160"/>
      <c r="BF345" s="160"/>
      <c r="BG345" s="160"/>
      <c r="BH345" s="160"/>
    </row>
    <row r="346" spans="1:60" outlineLevel="1">
      <c r="A346" s="161"/>
      <c r="B346" s="168"/>
      <c r="C346" s="269" t="s">
        <v>225</v>
      </c>
      <c r="D346" s="270"/>
      <c r="E346" s="271"/>
      <c r="F346" s="272"/>
      <c r="G346" s="273"/>
      <c r="H346" s="179"/>
      <c r="I346" s="179"/>
      <c r="J346" s="179"/>
      <c r="K346" s="179"/>
      <c r="L346" s="179"/>
      <c r="M346" s="179"/>
      <c r="N346" s="170"/>
      <c r="O346" s="170"/>
      <c r="P346" s="170"/>
      <c r="Q346" s="170"/>
      <c r="R346" s="170"/>
      <c r="S346" s="170"/>
      <c r="T346" s="171"/>
      <c r="U346" s="170"/>
      <c r="V346" s="160"/>
      <c r="W346" s="160"/>
      <c r="X346" s="160"/>
      <c r="Y346" s="160"/>
      <c r="Z346" s="160"/>
      <c r="AA346" s="160"/>
      <c r="AB346" s="160"/>
      <c r="AC346" s="160"/>
      <c r="AD346" s="160"/>
      <c r="AE346" s="160" t="s">
        <v>122</v>
      </c>
      <c r="AF346" s="160"/>
      <c r="AG346" s="160"/>
      <c r="AH346" s="160"/>
      <c r="AI346" s="160"/>
      <c r="AJ346" s="160"/>
      <c r="AK346" s="160"/>
      <c r="AL346" s="160"/>
      <c r="AM346" s="160"/>
      <c r="AN346" s="160"/>
      <c r="AO346" s="160"/>
      <c r="AP346" s="160"/>
      <c r="AQ346" s="160"/>
      <c r="AR346" s="160"/>
      <c r="AS346" s="160"/>
      <c r="AT346" s="160"/>
      <c r="AU346" s="160"/>
      <c r="AV346" s="160"/>
      <c r="AW346" s="160"/>
      <c r="AX346" s="160"/>
      <c r="AY346" s="160"/>
      <c r="AZ346" s="160"/>
      <c r="BA346" s="163" t="str">
        <f t="shared" si="15"/>
        <v> </v>
      </c>
      <c r="BB346" s="160"/>
      <c r="BC346" s="160"/>
      <c r="BD346" s="160"/>
      <c r="BE346" s="160"/>
      <c r="BF346" s="160"/>
      <c r="BG346" s="160"/>
      <c r="BH346" s="160"/>
    </row>
    <row r="347" spans="1:60" outlineLevel="1">
      <c r="A347" s="161">
        <v>31</v>
      </c>
      <c r="B347" s="168" t="s">
        <v>226</v>
      </c>
      <c r="C347" s="198" t="s">
        <v>227</v>
      </c>
      <c r="D347" s="170" t="s">
        <v>119</v>
      </c>
      <c r="E347" s="175">
        <v>4</v>
      </c>
      <c r="F347" s="178"/>
      <c r="G347" s="179">
        <f>ROUND(E347*F347,2)</f>
        <v>0</v>
      </c>
      <c r="H347" s="178"/>
      <c r="I347" s="179">
        <f>ROUND(E347*H347,2)</f>
        <v>0</v>
      </c>
      <c r="J347" s="178"/>
      <c r="K347" s="179">
        <f>ROUND(E347*J347,2)</f>
        <v>0</v>
      </c>
      <c r="L347" s="179">
        <v>21</v>
      </c>
      <c r="M347" s="179">
        <f>G347*(1+L347/100)</f>
        <v>0</v>
      </c>
      <c r="N347" s="170">
        <v>0</v>
      </c>
      <c r="O347" s="170">
        <f>ROUND(E347*N347,5)</f>
        <v>0</v>
      </c>
      <c r="P347" s="170">
        <v>0</v>
      </c>
      <c r="Q347" s="170">
        <f>ROUND(E347*P347,5)</f>
        <v>0</v>
      </c>
      <c r="R347" s="170"/>
      <c r="S347" s="170"/>
      <c r="T347" s="171">
        <v>0</v>
      </c>
      <c r="U347" s="170">
        <f>ROUND(E347*T347,2)</f>
        <v>0</v>
      </c>
      <c r="V347" s="160"/>
      <c r="W347" s="160"/>
      <c r="X347" s="160"/>
      <c r="Y347" s="160"/>
      <c r="Z347" s="160"/>
      <c r="AA347" s="160"/>
      <c r="AB347" s="160"/>
      <c r="AC347" s="160"/>
      <c r="AD347" s="160"/>
      <c r="AE347" s="160" t="s">
        <v>120</v>
      </c>
      <c r="AF347" s="160"/>
      <c r="AG347" s="160"/>
      <c r="AH347" s="160"/>
      <c r="AI347" s="160"/>
      <c r="AJ347" s="160"/>
      <c r="AK347" s="160"/>
      <c r="AL347" s="160"/>
      <c r="AM347" s="160"/>
      <c r="AN347" s="160"/>
      <c r="AO347" s="160"/>
      <c r="AP347" s="160"/>
      <c r="AQ347" s="160"/>
      <c r="AR347" s="160"/>
      <c r="AS347" s="160"/>
      <c r="AT347" s="160"/>
      <c r="AU347" s="160"/>
      <c r="AV347" s="160"/>
      <c r="AW347" s="160"/>
      <c r="AX347" s="160"/>
      <c r="AY347" s="160"/>
      <c r="AZ347" s="160"/>
      <c r="BA347" s="160"/>
      <c r="BB347" s="160"/>
      <c r="BC347" s="160"/>
      <c r="BD347" s="160"/>
      <c r="BE347" s="160"/>
      <c r="BF347" s="160"/>
      <c r="BG347" s="160"/>
      <c r="BH347" s="160"/>
    </row>
    <row r="348" spans="1:60" outlineLevel="1">
      <c r="A348" s="161"/>
      <c r="B348" s="168"/>
      <c r="C348" s="269" t="s">
        <v>228</v>
      </c>
      <c r="D348" s="270"/>
      <c r="E348" s="271"/>
      <c r="F348" s="272"/>
      <c r="G348" s="273"/>
      <c r="H348" s="179"/>
      <c r="I348" s="179"/>
      <c r="J348" s="179"/>
      <c r="K348" s="179"/>
      <c r="L348" s="179"/>
      <c r="M348" s="179"/>
      <c r="N348" s="170"/>
      <c r="O348" s="170"/>
      <c r="P348" s="170"/>
      <c r="Q348" s="170"/>
      <c r="R348" s="170"/>
      <c r="S348" s="170"/>
      <c r="T348" s="171"/>
      <c r="U348" s="170"/>
      <c r="V348" s="160"/>
      <c r="W348" s="160"/>
      <c r="X348" s="160"/>
      <c r="Y348" s="160"/>
      <c r="Z348" s="160"/>
      <c r="AA348" s="160"/>
      <c r="AB348" s="160"/>
      <c r="AC348" s="160"/>
      <c r="AD348" s="160"/>
      <c r="AE348" s="160" t="s">
        <v>122</v>
      </c>
      <c r="AF348" s="160"/>
      <c r="AG348" s="160"/>
      <c r="AH348" s="160"/>
      <c r="AI348" s="160"/>
      <c r="AJ348" s="160"/>
      <c r="AK348" s="160"/>
      <c r="AL348" s="160"/>
      <c r="AM348" s="160"/>
      <c r="AN348" s="160"/>
      <c r="AO348" s="160"/>
      <c r="AP348" s="160"/>
      <c r="AQ348" s="160"/>
      <c r="AR348" s="160"/>
      <c r="AS348" s="160"/>
      <c r="AT348" s="160"/>
      <c r="AU348" s="160"/>
      <c r="AV348" s="160"/>
      <c r="AW348" s="160"/>
      <c r="AX348" s="160"/>
      <c r="AY348" s="160"/>
      <c r="AZ348" s="160"/>
      <c r="BA348" s="163" t="str">
        <f>C348</f>
        <v>Lesklý epoxidový povrch, odolná proti chemikáliím a UV záření.</v>
      </c>
      <c r="BB348" s="160"/>
      <c r="BC348" s="160"/>
      <c r="BD348" s="160"/>
      <c r="BE348" s="160"/>
      <c r="BF348" s="160"/>
      <c r="BG348" s="160"/>
      <c r="BH348" s="160"/>
    </row>
    <row r="349" spans="1:60" outlineLevel="1">
      <c r="A349" s="161"/>
      <c r="B349" s="168"/>
      <c r="C349" s="269" t="s">
        <v>229</v>
      </c>
      <c r="D349" s="270"/>
      <c r="E349" s="271"/>
      <c r="F349" s="272"/>
      <c r="G349" s="273"/>
      <c r="H349" s="179"/>
      <c r="I349" s="179"/>
      <c r="J349" s="179"/>
      <c r="K349" s="179"/>
      <c r="L349" s="179"/>
      <c r="M349" s="179"/>
      <c r="N349" s="170"/>
      <c r="O349" s="170"/>
      <c r="P349" s="170"/>
      <c r="Q349" s="170"/>
      <c r="R349" s="170"/>
      <c r="S349" s="170"/>
      <c r="T349" s="171"/>
      <c r="U349" s="170"/>
      <c r="V349" s="160"/>
      <c r="W349" s="160"/>
      <c r="X349" s="160"/>
      <c r="Y349" s="160"/>
      <c r="Z349" s="160"/>
      <c r="AA349" s="160"/>
      <c r="AB349" s="160"/>
      <c r="AC349" s="160"/>
      <c r="AD349" s="160"/>
      <c r="AE349" s="160" t="s">
        <v>122</v>
      </c>
      <c r="AF349" s="160"/>
      <c r="AG349" s="160"/>
      <c r="AH349" s="160"/>
      <c r="AI349" s="160"/>
      <c r="AJ349" s="160"/>
      <c r="AK349" s="160"/>
      <c r="AL349" s="160"/>
      <c r="AM349" s="160"/>
      <c r="AN349" s="160"/>
      <c r="AO349" s="160"/>
      <c r="AP349" s="160"/>
      <c r="AQ349" s="160"/>
      <c r="AR349" s="160"/>
      <c r="AS349" s="160"/>
      <c r="AT349" s="160"/>
      <c r="AU349" s="160"/>
      <c r="AV349" s="160"/>
      <c r="AW349" s="160"/>
      <c r="AX349" s="160"/>
      <c r="AY349" s="160"/>
      <c r="AZ349" s="160"/>
      <c r="BA349" s="163" t="str">
        <f>C349</f>
        <v>Obsahuje výměnné prvky - olivku a perlátor.</v>
      </c>
      <c r="BB349" s="160"/>
      <c r="BC349" s="160"/>
      <c r="BD349" s="160"/>
      <c r="BE349" s="160"/>
      <c r="BF349" s="160"/>
      <c r="BG349" s="160"/>
      <c r="BH349" s="160"/>
    </row>
    <row r="350" spans="1:60" outlineLevel="1">
      <c r="A350" s="161"/>
      <c r="B350" s="168"/>
      <c r="C350" s="269" t="s">
        <v>230</v>
      </c>
      <c r="D350" s="270"/>
      <c r="E350" s="271"/>
      <c r="F350" s="272"/>
      <c r="G350" s="273"/>
      <c r="H350" s="179"/>
      <c r="I350" s="179"/>
      <c r="J350" s="179"/>
      <c r="K350" s="179"/>
      <c r="L350" s="179"/>
      <c r="M350" s="179"/>
      <c r="N350" s="170"/>
      <c r="O350" s="170"/>
      <c r="P350" s="170"/>
      <c r="Q350" s="170"/>
      <c r="R350" s="170"/>
      <c r="S350" s="170"/>
      <c r="T350" s="171"/>
      <c r="U350" s="170"/>
      <c r="V350" s="160"/>
      <c r="W350" s="160"/>
      <c r="X350" s="160"/>
      <c r="Y350" s="160"/>
      <c r="Z350" s="160"/>
      <c r="AA350" s="160"/>
      <c r="AB350" s="160"/>
      <c r="AC350" s="160"/>
      <c r="AD350" s="160"/>
      <c r="AE350" s="160" t="s">
        <v>122</v>
      </c>
      <c r="AF350" s="160"/>
      <c r="AG350" s="160"/>
      <c r="AH350" s="160"/>
      <c r="AI350" s="160"/>
      <c r="AJ350" s="160"/>
      <c r="AK350" s="160"/>
      <c r="AL350" s="160"/>
      <c r="AM350" s="160"/>
      <c r="AN350" s="160"/>
      <c r="AO350" s="160"/>
      <c r="AP350" s="160"/>
      <c r="AQ350" s="160"/>
      <c r="AR350" s="160"/>
      <c r="AS350" s="160"/>
      <c r="AT350" s="160"/>
      <c r="AU350" s="160"/>
      <c r="AV350" s="160"/>
      <c r="AW350" s="160"/>
      <c r="AX350" s="160"/>
      <c r="AY350" s="160"/>
      <c r="AZ350" s="160"/>
      <c r="BA350" s="163" t="str">
        <f>C350</f>
        <v>Výška 250mm.</v>
      </c>
      <c r="BB350" s="160"/>
      <c r="BC350" s="160"/>
      <c r="BD350" s="160"/>
      <c r="BE350" s="160"/>
      <c r="BF350" s="160"/>
      <c r="BG350" s="160"/>
      <c r="BH350" s="160"/>
    </row>
    <row r="351" spans="1:60">
      <c r="A351" s="162" t="s">
        <v>115</v>
      </c>
      <c r="B351" s="169" t="s">
        <v>74</v>
      </c>
      <c r="C351" s="200" t="s">
        <v>75</v>
      </c>
      <c r="D351" s="173"/>
      <c r="E351" s="177"/>
      <c r="F351" s="181"/>
      <c r="G351" s="181">
        <f>SUMIF(AE352:AE357,"&lt;&gt;NOR",G352:G357)</f>
        <v>0</v>
      </c>
      <c r="H351" s="181"/>
      <c r="I351" s="181">
        <f>SUM(I352:I357)</f>
        <v>0</v>
      </c>
      <c r="J351" s="181"/>
      <c r="K351" s="181">
        <f>SUM(K352:K357)</f>
        <v>0</v>
      </c>
      <c r="L351" s="181"/>
      <c r="M351" s="181">
        <f>SUM(M352:M357)</f>
        <v>0</v>
      </c>
      <c r="N351" s="173"/>
      <c r="O351" s="173">
        <f>SUM(O352:O357)</f>
        <v>0</v>
      </c>
      <c r="P351" s="173"/>
      <c r="Q351" s="173">
        <f>SUM(Q352:Q357)</f>
        <v>0</v>
      </c>
      <c r="R351" s="173"/>
      <c r="S351" s="173"/>
      <c r="T351" s="174"/>
      <c r="U351" s="173">
        <f>SUM(U352:U357)</f>
        <v>0</v>
      </c>
      <c r="AE351" t="s">
        <v>116</v>
      </c>
    </row>
    <row r="352" spans="1:60" outlineLevel="1">
      <c r="A352" s="161">
        <v>32</v>
      </c>
      <c r="B352" s="168" t="s">
        <v>237</v>
      </c>
      <c r="C352" s="198" t="s">
        <v>266</v>
      </c>
      <c r="D352" s="170" t="s">
        <v>119</v>
      </c>
      <c r="E352" s="175">
        <v>28</v>
      </c>
      <c r="F352" s="178"/>
      <c r="G352" s="179">
        <f>ROUND(E352*F352,2)</f>
        <v>0</v>
      </c>
      <c r="H352" s="178"/>
      <c r="I352" s="179">
        <f>ROUND(E352*H352,2)</f>
        <v>0</v>
      </c>
      <c r="J352" s="178"/>
      <c r="K352" s="179">
        <f>ROUND(E352*J352,2)</f>
        <v>0</v>
      </c>
      <c r="L352" s="179">
        <v>21</v>
      </c>
      <c r="M352" s="179">
        <f>G352*(1+L352/100)</f>
        <v>0</v>
      </c>
      <c r="N352" s="170">
        <v>0</v>
      </c>
      <c r="O352" s="170">
        <f>ROUND(E352*N352,5)</f>
        <v>0</v>
      </c>
      <c r="P352" s="170">
        <v>0</v>
      </c>
      <c r="Q352" s="170">
        <f>ROUND(E352*P352,5)</f>
        <v>0</v>
      </c>
      <c r="R352" s="170"/>
      <c r="S352" s="170"/>
      <c r="T352" s="171">
        <v>0</v>
      </c>
      <c r="U352" s="170">
        <f>ROUND(E352*T352,2)</f>
        <v>0</v>
      </c>
      <c r="V352" s="160"/>
      <c r="W352" s="160"/>
      <c r="X352" s="160"/>
      <c r="Y352" s="160"/>
      <c r="Z352" s="160"/>
      <c r="AA352" s="160"/>
      <c r="AB352" s="160"/>
      <c r="AC352" s="160"/>
      <c r="AD352" s="160"/>
      <c r="AE352" s="160" t="s">
        <v>120</v>
      </c>
      <c r="AF352" s="160"/>
      <c r="AG352" s="160"/>
      <c r="AH352" s="160"/>
      <c r="AI352" s="160"/>
      <c r="AJ352" s="160"/>
      <c r="AK352" s="160"/>
      <c r="AL352" s="160"/>
      <c r="AM352" s="160"/>
      <c r="AN352" s="160"/>
      <c r="AO352" s="160"/>
      <c r="AP352" s="160"/>
      <c r="AQ352" s="160"/>
      <c r="AR352" s="160"/>
      <c r="AS352" s="160"/>
      <c r="AT352" s="160"/>
      <c r="AU352" s="160"/>
      <c r="AV352" s="160"/>
      <c r="AW352" s="160"/>
      <c r="AX352" s="160"/>
      <c r="AY352" s="160"/>
      <c r="AZ352" s="160"/>
      <c r="BA352" s="160"/>
      <c r="BB352" s="160"/>
      <c r="BC352" s="160"/>
      <c r="BD352" s="160"/>
      <c r="BE352" s="160"/>
      <c r="BF352" s="160"/>
      <c r="BG352" s="160"/>
      <c r="BH352" s="160"/>
    </row>
    <row r="353" spans="1:60" outlineLevel="1">
      <c r="A353" s="161"/>
      <c r="B353" s="168"/>
      <c r="C353" s="269" t="s">
        <v>267</v>
      </c>
      <c r="D353" s="270"/>
      <c r="E353" s="271"/>
      <c r="F353" s="272"/>
      <c r="G353" s="273"/>
      <c r="H353" s="179"/>
      <c r="I353" s="179"/>
      <c r="J353" s="179"/>
      <c r="K353" s="179"/>
      <c r="L353" s="179"/>
      <c r="M353" s="179"/>
      <c r="N353" s="170"/>
      <c r="O353" s="170"/>
      <c r="P353" s="170"/>
      <c r="Q353" s="170"/>
      <c r="R353" s="170"/>
      <c r="S353" s="170"/>
      <c r="T353" s="171"/>
      <c r="U353" s="170"/>
      <c r="V353" s="160"/>
      <c r="W353" s="160"/>
      <c r="X353" s="160"/>
      <c r="Y353" s="160"/>
      <c r="Z353" s="160"/>
      <c r="AA353" s="160"/>
      <c r="AB353" s="160"/>
      <c r="AC353" s="160"/>
      <c r="AD353" s="160"/>
      <c r="AE353" s="160" t="s">
        <v>122</v>
      </c>
      <c r="AF353" s="160"/>
      <c r="AG353" s="160"/>
      <c r="AH353" s="160"/>
      <c r="AI353" s="160"/>
      <c r="AJ353" s="160"/>
      <c r="AK353" s="160"/>
      <c r="AL353" s="160"/>
      <c r="AM353" s="160"/>
      <c r="AN353" s="160"/>
      <c r="AO353" s="160"/>
      <c r="AP353" s="160"/>
      <c r="AQ353" s="160"/>
      <c r="AR353" s="160"/>
      <c r="AS353" s="160"/>
      <c r="AT353" s="160"/>
      <c r="AU353" s="160"/>
      <c r="AV353" s="160"/>
      <c r="AW353" s="160"/>
      <c r="AX353" s="160"/>
      <c r="AY353" s="160"/>
      <c r="AZ353" s="160"/>
      <c r="BA353" s="163" t="str">
        <f>C353</f>
        <v>plochoovál (38x20 mm, tl. stěny 1,5 mm)</v>
      </c>
      <c r="BB353" s="160"/>
      <c r="BC353" s="160"/>
      <c r="BD353" s="160"/>
      <c r="BE353" s="160"/>
      <c r="BF353" s="160"/>
      <c r="BG353" s="160"/>
      <c r="BH353" s="160"/>
    </row>
    <row r="354" spans="1:60" outlineLevel="1">
      <c r="A354" s="161"/>
      <c r="B354" s="168"/>
      <c r="C354" s="269" t="s">
        <v>268</v>
      </c>
      <c r="D354" s="270"/>
      <c r="E354" s="271"/>
      <c r="F354" s="272"/>
      <c r="G354" s="273"/>
      <c r="H354" s="179"/>
      <c r="I354" s="179"/>
      <c r="J354" s="179"/>
      <c r="K354" s="179"/>
      <c r="L354" s="179"/>
      <c r="M354" s="179"/>
      <c r="N354" s="170"/>
      <c r="O354" s="170"/>
      <c r="P354" s="170"/>
      <c r="Q354" s="170"/>
      <c r="R354" s="170"/>
      <c r="S354" s="170"/>
      <c r="T354" s="171"/>
      <c r="U354" s="170"/>
      <c r="V354" s="160"/>
      <c r="W354" s="160"/>
      <c r="X354" s="160"/>
      <c r="Y354" s="160"/>
      <c r="Z354" s="160"/>
      <c r="AA354" s="160"/>
      <c r="AB354" s="160"/>
      <c r="AC354" s="160"/>
      <c r="AD354" s="160"/>
      <c r="AE354" s="160" t="s">
        <v>122</v>
      </c>
      <c r="AF354" s="160"/>
      <c r="AG354" s="160"/>
      <c r="AH354" s="160"/>
      <c r="AI354" s="160"/>
      <c r="AJ354" s="160"/>
      <c r="AK354" s="160"/>
      <c r="AL354" s="160"/>
      <c r="AM354" s="160"/>
      <c r="AN354" s="160"/>
      <c r="AO354" s="160"/>
      <c r="AP354" s="160"/>
      <c r="AQ354" s="160"/>
      <c r="AR354" s="160"/>
      <c r="AS354" s="160"/>
      <c r="AT354" s="160"/>
      <c r="AU354" s="160"/>
      <c r="AV354" s="160"/>
      <c r="AW354" s="160"/>
      <c r="AX354" s="160"/>
      <c r="AY354" s="160"/>
      <c r="AZ354" s="160"/>
      <c r="BA354" s="163" t="str">
        <f>C354</f>
        <v>bez krempy / s krempou - dle volby zákazníka</v>
      </c>
      <c r="BB354" s="160"/>
      <c r="BC354" s="160"/>
      <c r="BD354" s="160"/>
      <c r="BE354" s="160"/>
      <c r="BF354" s="160"/>
      <c r="BG354" s="160"/>
      <c r="BH354" s="160"/>
    </row>
    <row r="355" spans="1:60" outlineLevel="1">
      <c r="A355" s="161"/>
      <c r="B355" s="168"/>
      <c r="C355" s="269" t="s">
        <v>269</v>
      </c>
      <c r="D355" s="270"/>
      <c r="E355" s="271"/>
      <c r="F355" s="272"/>
      <c r="G355" s="273"/>
      <c r="H355" s="179"/>
      <c r="I355" s="179"/>
      <c r="J355" s="179"/>
      <c r="K355" s="179"/>
      <c r="L355" s="179"/>
      <c r="M355" s="179"/>
      <c r="N355" s="170"/>
      <c r="O355" s="170"/>
      <c r="P355" s="170"/>
      <c r="Q355" s="170"/>
      <c r="R355" s="170"/>
      <c r="S355" s="170"/>
      <c r="T355" s="171"/>
      <c r="U355" s="17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 t="s">
        <v>122</v>
      </c>
      <c r="AF355" s="160"/>
      <c r="AG355" s="160"/>
      <c r="AH355" s="160"/>
      <c r="AI355" s="160"/>
      <c r="AJ355" s="160"/>
      <c r="AK355" s="160"/>
      <c r="AL355" s="160"/>
      <c r="AM355" s="160"/>
      <c r="AN355" s="160"/>
      <c r="AO355" s="160"/>
      <c r="AP355" s="160"/>
      <c r="AQ355" s="160"/>
      <c r="AR355" s="160"/>
      <c r="AS355" s="160"/>
      <c r="AT355" s="160"/>
      <c r="AU355" s="160"/>
      <c r="AV355" s="160"/>
      <c r="AW355" s="160"/>
      <c r="AX355" s="160"/>
      <c r="AY355" s="160"/>
      <c r="AZ355" s="160"/>
      <c r="BA355" s="163" t="str">
        <f>C355</f>
        <v>CPL laminát na sedadlo i opěrák</v>
      </c>
      <c r="BB355" s="160"/>
      <c r="BC355" s="160"/>
      <c r="BD355" s="160"/>
      <c r="BE355" s="160"/>
      <c r="BF355" s="160"/>
      <c r="BG355" s="160"/>
      <c r="BH355" s="160"/>
    </row>
    <row r="356" spans="1:60" outlineLevel="1">
      <c r="A356" s="161"/>
      <c r="B356" s="168"/>
      <c r="C356" s="269" t="s">
        <v>270</v>
      </c>
      <c r="D356" s="270"/>
      <c r="E356" s="271"/>
      <c r="F356" s="272"/>
      <c r="G356" s="273"/>
      <c r="H356" s="179"/>
      <c r="I356" s="179"/>
      <c r="J356" s="179"/>
      <c r="K356" s="179"/>
      <c r="L356" s="179"/>
      <c r="M356" s="179"/>
      <c r="N356" s="170"/>
      <c r="O356" s="170"/>
      <c r="P356" s="170"/>
      <c r="Q356" s="170"/>
      <c r="R356" s="170"/>
      <c r="S356" s="170"/>
      <c r="T356" s="171"/>
      <c r="U356" s="170"/>
      <c r="V356" s="160"/>
      <c r="W356" s="160"/>
      <c r="X356" s="160"/>
      <c r="Y356" s="160"/>
      <c r="Z356" s="160"/>
      <c r="AA356" s="160"/>
      <c r="AB356" s="160"/>
      <c r="AC356" s="160"/>
      <c r="AD356" s="160"/>
      <c r="AE356" s="160" t="s">
        <v>122</v>
      </c>
      <c r="AF356" s="160"/>
      <c r="AG356" s="160"/>
      <c r="AH356" s="160"/>
      <c r="AI356" s="160"/>
      <c r="AJ356" s="160"/>
      <c r="AK356" s="160"/>
      <c r="AL356" s="160"/>
      <c r="AM356" s="160"/>
      <c r="AN356" s="160"/>
      <c r="AO356" s="160"/>
      <c r="AP356" s="160"/>
      <c r="AQ356" s="160"/>
      <c r="AR356" s="160"/>
      <c r="AS356" s="160"/>
      <c r="AT356" s="160"/>
      <c r="AU356" s="160"/>
      <c r="AV356" s="160"/>
      <c r="AW356" s="160"/>
      <c r="AX356" s="160"/>
      <c r="AY356" s="160"/>
      <c r="AZ356" s="160"/>
      <c r="BA356" s="163" t="str">
        <f>C356</f>
        <v>velikost 5-7</v>
      </c>
      <c r="BB356" s="160"/>
      <c r="BC356" s="160"/>
      <c r="BD356" s="160"/>
      <c r="BE356" s="160"/>
      <c r="BF356" s="160"/>
      <c r="BG356" s="160"/>
      <c r="BH356" s="160"/>
    </row>
    <row r="357" spans="1:60" outlineLevel="1">
      <c r="A357" s="161"/>
      <c r="B357" s="168"/>
      <c r="C357" s="269" t="s">
        <v>136</v>
      </c>
      <c r="D357" s="270"/>
      <c r="E357" s="271"/>
      <c r="F357" s="272"/>
      <c r="G357" s="273"/>
      <c r="H357" s="179"/>
      <c r="I357" s="179"/>
      <c r="J357" s="179"/>
      <c r="K357" s="179"/>
      <c r="L357" s="179"/>
      <c r="M357" s="179"/>
      <c r="N357" s="170"/>
      <c r="O357" s="170"/>
      <c r="P357" s="170"/>
      <c r="Q357" s="170"/>
      <c r="R357" s="170"/>
      <c r="S357" s="170"/>
      <c r="T357" s="171"/>
      <c r="U357" s="170"/>
      <c r="V357" s="160"/>
      <c r="W357" s="160"/>
      <c r="X357" s="160"/>
      <c r="Y357" s="160"/>
      <c r="Z357" s="160"/>
      <c r="AA357" s="160"/>
      <c r="AB357" s="160"/>
      <c r="AC357" s="160"/>
      <c r="AD357" s="160"/>
      <c r="AE357" s="160" t="s">
        <v>122</v>
      </c>
      <c r="AF357" s="160"/>
      <c r="AG357" s="160"/>
      <c r="AH357" s="160"/>
      <c r="AI357" s="160"/>
      <c r="AJ357" s="160"/>
      <c r="AK357" s="160"/>
      <c r="AL357" s="160"/>
      <c r="AM357" s="160"/>
      <c r="AN357" s="160"/>
      <c r="AO357" s="160"/>
      <c r="AP357" s="160"/>
      <c r="AQ357" s="160"/>
      <c r="AR357" s="160"/>
      <c r="AS357" s="160"/>
      <c r="AT357" s="160"/>
      <c r="AU357" s="160"/>
      <c r="AV357" s="160"/>
      <c r="AW357" s="160"/>
      <c r="AX357" s="160"/>
      <c r="AY357" s="160"/>
      <c r="AZ357" s="160"/>
      <c r="BA357" s="163" t="str">
        <f>C357</f>
        <v>položka vč. dopravy a montáže</v>
      </c>
      <c r="BB357" s="160"/>
      <c r="BC357" s="160"/>
      <c r="BD357" s="160"/>
      <c r="BE357" s="160"/>
      <c r="BF357" s="160"/>
      <c r="BG357" s="160"/>
      <c r="BH357" s="160"/>
    </row>
    <row r="358" spans="1:60">
      <c r="A358" s="162" t="s">
        <v>115</v>
      </c>
      <c r="B358" s="169" t="s">
        <v>76</v>
      </c>
      <c r="C358" s="200" t="s">
        <v>77</v>
      </c>
      <c r="D358" s="173"/>
      <c r="E358" s="177"/>
      <c r="F358" s="181"/>
      <c r="G358" s="181">
        <f>SUMIF(AE359:AE367,"&lt;&gt;NOR",G359:G367)</f>
        <v>0</v>
      </c>
      <c r="H358" s="181"/>
      <c r="I358" s="181">
        <f>SUM(I359:I367)</f>
        <v>0</v>
      </c>
      <c r="J358" s="181"/>
      <c r="K358" s="181">
        <f>SUM(K359:K367)</f>
        <v>0</v>
      </c>
      <c r="L358" s="181"/>
      <c r="M358" s="181">
        <f>SUM(M359:M367)</f>
        <v>0</v>
      </c>
      <c r="N358" s="173"/>
      <c r="O358" s="173">
        <f>SUM(O359:O367)</f>
        <v>0</v>
      </c>
      <c r="P358" s="173"/>
      <c r="Q358" s="173">
        <f>SUM(Q359:Q367)</f>
        <v>0</v>
      </c>
      <c r="R358" s="173"/>
      <c r="S358" s="173"/>
      <c r="T358" s="174"/>
      <c r="U358" s="173">
        <f>SUM(U359:U367)</f>
        <v>0</v>
      </c>
      <c r="AE358" t="s">
        <v>116</v>
      </c>
    </row>
    <row r="359" spans="1:60" ht="20.399999999999999" outlineLevel="1">
      <c r="A359" s="161">
        <v>33</v>
      </c>
      <c r="B359" s="168" t="s">
        <v>271</v>
      </c>
      <c r="C359" s="198" t="s">
        <v>272</v>
      </c>
      <c r="D359" s="170" t="s">
        <v>119</v>
      </c>
      <c r="E359" s="175">
        <v>1</v>
      </c>
      <c r="F359" s="178"/>
      <c r="G359" s="179">
        <f>ROUND(E359*F359,2)</f>
        <v>0</v>
      </c>
      <c r="H359" s="178"/>
      <c r="I359" s="179">
        <f>ROUND(E359*H359,2)</f>
        <v>0</v>
      </c>
      <c r="J359" s="178"/>
      <c r="K359" s="179">
        <f>ROUND(E359*J359,2)</f>
        <v>0</v>
      </c>
      <c r="L359" s="179">
        <v>21</v>
      </c>
      <c r="M359" s="179">
        <f>G359*(1+L359/100)</f>
        <v>0</v>
      </c>
      <c r="N359" s="170">
        <v>0</v>
      </c>
      <c r="O359" s="170">
        <f>ROUND(E359*N359,5)</f>
        <v>0</v>
      </c>
      <c r="P359" s="170">
        <v>0</v>
      </c>
      <c r="Q359" s="170">
        <f>ROUND(E359*P359,5)</f>
        <v>0</v>
      </c>
      <c r="R359" s="170"/>
      <c r="S359" s="170"/>
      <c r="T359" s="171">
        <v>0</v>
      </c>
      <c r="U359" s="170">
        <f>ROUND(E359*T359,2)</f>
        <v>0</v>
      </c>
      <c r="V359" s="160"/>
      <c r="W359" s="160"/>
      <c r="X359" s="160"/>
      <c r="Y359" s="160"/>
      <c r="Z359" s="160"/>
      <c r="AA359" s="160"/>
      <c r="AB359" s="160"/>
      <c r="AC359" s="160"/>
      <c r="AD359" s="160"/>
      <c r="AE359" s="160" t="s">
        <v>120</v>
      </c>
      <c r="AF359" s="160"/>
      <c r="AG359" s="160"/>
      <c r="AH359" s="160"/>
      <c r="AI359" s="160"/>
      <c r="AJ359" s="160"/>
      <c r="AK359" s="160"/>
      <c r="AL359" s="160"/>
      <c r="AM359" s="160"/>
      <c r="AN359" s="160"/>
      <c r="AO359" s="160"/>
      <c r="AP359" s="160"/>
      <c r="AQ359" s="160"/>
      <c r="AR359" s="160"/>
      <c r="AS359" s="160"/>
      <c r="AT359" s="160"/>
      <c r="AU359" s="160"/>
      <c r="AV359" s="160"/>
      <c r="AW359" s="160"/>
      <c r="AX359" s="160"/>
      <c r="AY359" s="160"/>
      <c r="AZ359" s="160"/>
      <c r="BA359" s="160"/>
      <c r="BB359" s="160"/>
      <c r="BC359" s="160"/>
      <c r="BD359" s="160"/>
      <c r="BE359" s="160"/>
      <c r="BF359" s="160"/>
      <c r="BG359" s="160"/>
      <c r="BH359" s="160"/>
    </row>
    <row r="360" spans="1:60" outlineLevel="1">
      <c r="A360" s="161"/>
      <c r="B360" s="168"/>
      <c r="C360" s="269" t="s">
        <v>273</v>
      </c>
      <c r="D360" s="270"/>
      <c r="E360" s="271"/>
      <c r="F360" s="272"/>
      <c r="G360" s="273"/>
      <c r="H360" s="179"/>
      <c r="I360" s="179"/>
      <c r="J360" s="179"/>
      <c r="K360" s="179"/>
      <c r="L360" s="179"/>
      <c r="M360" s="179"/>
      <c r="N360" s="170"/>
      <c r="O360" s="170"/>
      <c r="P360" s="170"/>
      <c r="Q360" s="170"/>
      <c r="R360" s="170"/>
      <c r="S360" s="170"/>
      <c r="T360" s="171"/>
      <c r="U360" s="170"/>
      <c r="V360" s="160"/>
      <c r="W360" s="160"/>
      <c r="X360" s="160"/>
      <c r="Y360" s="160"/>
      <c r="Z360" s="160"/>
      <c r="AA360" s="160"/>
      <c r="AB360" s="160"/>
      <c r="AC360" s="160"/>
      <c r="AD360" s="160"/>
      <c r="AE360" s="160" t="s">
        <v>122</v>
      </c>
      <c r="AF360" s="160"/>
      <c r="AG360" s="160"/>
      <c r="AH360" s="160"/>
      <c r="AI360" s="160"/>
      <c r="AJ360" s="160"/>
      <c r="AK360" s="160"/>
      <c r="AL360" s="160"/>
      <c r="AM360" s="160"/>
      <c r="AN360" s="160"/>
      <c r="AO360" s="160"/>
      <c r="AP360" s="160"/>
      <c r="AQ360" s="160"/>
      <c r="AR360" s="160"/>
      <c r="AS360" s="160"/>
      <c r="AT360" s="160"/>
      <c r="AU360" s="160"/>
      <c r="AV360" s="160"/>
      <c r="AW360" s="160"/>
      <c r="AX360" s="160"/>
      <c r="AY360" s="160"/>
      <c r="AZ360" s="160"/>
      <c r="BA360" s="163" t="str">
        <f t="shared" ref="BA360:BA365" si="16">C360</f>
        <v>Standardní barva povrchu: bílá</v>
      </c>
      <c r="BB360" s="160"/>
      <c r="BC360" s="160"/>
      <c r="BD360" s="160"/>
      <c r="BE360" s="160"/>
      <c r="BF360" s="160"/>
      <c r="BG360" s="160"/>
      <c r="BH360" s="160"/>
    </row>
    <row r="361" spans="1:60" outlineLevel="1">
      <c r="A361" s="161"/>
      <c r="B361" s="168"/>
      <c r="C361" s="269" t="s">
        <v>274</v>
      </c>
      <c r="D361" s="270"/>
      <c r="E361" s="271"/>
      <c r="F361" s="272"/>
      <c r="G361" s="273"/>
      <c r="H361" s="179"/>
      <c r="I361" s="179"/>
      <c r="J361" s="179"/>
      <c r="K361" s="179"/>
      <c r="L361" s="179"/>
      <c r="M361" s="179"/>
      <c r="N361" s="170"/>
      <c r="O361" s="170"/>
      <c r="P361" s="170"/>
      <c r="Q361" s="170"/>
      <c r="R361" s="170"/>
      <c r="S361" s="170"/>
      <c r="T361" s="171"/>
      <c r="U361" s="170"/>
      <c r="V361" s="160"/>
      <c r="W361" s="160"/>
      <c r="X361" s="160"/>
      <c r="Y361" s="160"/>
      <c r="Z361" s="160"/>
      <c r="AA361" s="160"/>
      <c r="AB361" s="160"/>
      <c r="AC361" s="160"/>
      <c r="AD361" s="160"/>
      <c r="AE361" s="160" t="s">
        <v>122</v>
      </c>
      <c r="AF361" s="160"/>
      <c r="AG361" s="160"/>
      <c r="AH361" s="160"/>
      <c r="AI361" s="160"/>
      <c r="AJ361" s="160"/>
      <c r="AK361" s="160"/>
      <c r="AL361" s="160"/>
      <c r="AM361" s="160"/>
      <c r="AN361" s="160"/>
      <c r="AO361" s="160"/>
      <c r="AP361" s="160"/>
      <c r="AQ361" s="160"/>
      <c r="AR361" s="160"/>
      <c r="AS361" s="160"/>
      <c r="AT361" s="160"/>
      <c r="AU361" s="160"/>
      <c r="AV361" s="160"/>
      <c r="AW361" s="160"/>
      <c r="AX361" s="160"/>
      <c r="AY361" s="160"/>
      <c r="AZ361" s="160"/>
      <c r="BA361" s="163" t="str">
        <f t="shared" si="16"/>
        <v>Standardní barva rastru: černá</v>
      </c>
      <c r="BB361" s="160"/>
      <c r="BC361" s="160"/>
      <c r="BD361" s="160"/>
      <c r="BE361" s="160"/>
      <c r="BF361" s="160"/>
      <c r="BG361" s="160"/>
      <c r="BH361" s="160"/>
    </row>
    <row r="362" spans="1:60" outlineLevel="1">
      <c r="A362" s="161"/>
      <c r="B362" s="168"/>
      <c r="C362" s="269" t="s">
        <v>275</v>
      </c>
      <c r="D362" s="270"/>
      <c r="E362" s="271"/>
      <c r="F362" s="272"/>
      <c r="G362" s="273"/>
      <c r="H362" s="179"/>
      <c r="I362" s="179"/>
      <c r="J362" s="179"/>
      <c r="K362" s="179"/>
      <c r="L362" s="179"/>
      <c r="M362" s="179"/>
      <c r="N362" s="170"/>
      <c r="O362" s="170"/>
      <c r="P362" s="170"/>
      <c r="Q362" s="170"/>
      <c r="R362" s="170"/>
      <c r="S362" s="170"/>
      <c r="T362" s="171"/>
      <c r="U362" s="170"/>
      <c r="V362" s="160"/>
      <c r="W362" s="160"/>
      <c r="X362" s="160"/>
      <c r="Y362" s="160"/>
      <c r="Z362" s="160"/>
      <c r="AA362" s="160"/>
      <c r="AB362" s="160"/>
      <c r="AC362" s="160"/>
      <c r="AD362" s="160"/>
      <c r="AE362" s="160" t="s">
        <v>122</v>
      </c>
      <c r="AF362" s="160"/>
      <c r="AG362" s="160"/>
      <c r="AH362" s="160"/>
      <c r="AI362" s="160"/>
      <c r="AJ362" s="160"/>
      <c r="AK362" s="160"/>
      <c r="AL362" s="160"/>
      <c r="AM362" s="160"/>
      <c r="AN362" s="160"/>
      <c r="AO362" s="160"/>
      <c r="AP362" s="160"/>
      <c r="AQ362" s="160"/>
      <c r="AR362" s="160"/>
      <c r="AS362" s="160"/>
      <c r="AT362" s="160"/>
      <c r="AU362" s="160"/>
      <c r="AV362" s="160"/>
      <c r="AW362" s="160"/>
      <c r="AX362" s="160"/>
      <c r="AY362" s="160"/>
      <c r="AZ362" s="160"/>
      <c r="BA362" s="163" t="str">
        <f t="shared" si="16"/>
        <v>Tabule je otočná okolo horizontální osy.</v>
      </c>
      <c r="BB362" s="160"/>
      <c r="BC362" s="160"/>
      <c r="BD362" s="160"/>
      <c r="BE362" s="160"/>
      <c r="BF362" s="160"/>
      <c r="BG362" s="160"/>
      <c r="BH362" s="160"/>
    </row>
    <row r="363" spans="1:60" outlineLevel="1">
      <c r="A363" s="161"/>
      <c r="B363" s="168"/>
      <c r="C363" s="269" t="s">
        <v>276</v>
      </c>
      <c r="D363" s="270"/>
      <c r="E363" s="271"/>
      <c r="F363" s="272"/>
      <c r="G363" s="273"/>
      <c r="H363" s="179"/>
      <c r="I363" s="179"/>
      <c r="J363" s="179"/>
      <c r="K363" s="179"/>
      <c r="L363" s="179"/>
      <c r="M363" s="179"/>
      <c r="N363" s="170"/>
      <c r="O363" s="170"/>
      <c r="P363" s="170"/>
      <c r="Q363" s="170"/>
      <c r="R363" s="170"/>
      <c r="S363" s="170"/>
      <c r="T363" s="171"/>
      <c r="U363" s="170"/>
      <c r="V363" s="160"/>
      <c r="W363" s="160"/>
      <c r="X363" s="160"/>
      <c r="Y363" s="160"/>
      <c r="Z363" s="160"/>
      <c r="AA363" s="160"/>
      <c r="AB363" s="160"/>
      <c r="AC363" s="160"/>
      <c r="AD363" s="160"/>
      <c r="AE363" s="160" t="s">
        <v>122</v>
      </c>
      <c r="AF363" s="160"/>
      <c r="AG363" s="160"/>
      <c r="AH363" s="160"/>
      <c r="AI363" s="160"/>
      <c r="AJ363" s="160"/>
      <c r="AK363" s="160"/>
      <c r="AL363" s="160"/>
      <c r="AM363" s="160"/>
      <c r="AN363" s="160"/>
      <c r="AO363" s="160"/>
      <c r="AP363" s="160"/>
      <c r="AQ363" s="160"/>
      <c r="AR363" s="160"/>
      <c r="AS363" s="160"/>
      <c r="AT363" s="160"/>
      <c r="AU363" s="160"/>
      <c r="AV363" s="160"/>
      <c r="AW363" s="160"/>
      <c r="AX363" s="160"/>
      <c r="AY363" s="160"/>
      <c r="AZ363" s="160"/>
      <c r="BA363" s="163" t="str">
        <f t="shared" si="16"/>
        <v>Stojan z oválného ocelového profilu, stříbrná barva.</v>
      </c>
      <c r="BB363" s="160"/>
      <c r="BC363" s="160"/>
      <c r="BD363" s="160"/>
      <c r="BE363" s="160"/>
      <c r="BF363" s="160"/>
      <c r="BG363" s="160"/>
      <c r="BH363" s="160"/>
    </row>
    <row r="364" spans="1:60" outlineLevel="1">
      <c r="A364" s="161"/>
      <c r="B364" s="168"/>
      <c r="C364" s="269" t="s">
        <v>277</v>
      </c>
      <c r="D364" s="270"/>
      <c r="E364" s="271"/>
      <c r="F364" s="272"/>
      <c r="G364" s="273"/>
      <c r="H364" s="179"/>
      <c r="I364" s="179"/>
      <c r="J364" s="179"/>
      <c r="K364" s="179"/>
      <c r="L364" s="179"/>
      <c r="M364" s="179"/>
      <c r="N364" s="170"/>
      <c r="O364" s="170"/>
      <c r="P364" s="170"/>
      <c r="Q364" s="170"/>
      <c r="R364" s="170"/>
      <c r="S364" s="170"/>
      <c r="T364" s="171"/>
      <c r="U364" s="170"/>
      <c r="V364" s="160"/>
      <c r="W364" s="160"/>
      <c r="X364" s="160"/>
      <c r="Y364" s="160"/>
      <c r="Z364" s="160"/>
      <c r="AA364" s="160"/>
      <c r="AB364" s="160"/>
      <c r="AC364" s="160"/>
      <c r="AD364" s="160"/>
      <c r="AE364" s="160" t="s">
        <v>122</v>
      </c>
      <c r="AF364" s="160"/>
      <c r="AG364" s="160"/>
      <c r="AH364" s="160"/>
      <c r="AI364" s="160"/>
      <c r="AJ364" s="160"/>
      <c r="AK364" s="160"/>
      <c r="AL364" s="160"/>
      <c r="AM364" s="160"/>
      <c r="AN364" s="160"/>
      <c r="AO364" s="160"/>
      <c r="AP364" s="160"/>
      <c r="AQ364" s="160"/>
      <c r="AR364" s="160"/>
      <c r="AS364" s="160"/>
      <c r="AT364" s="160"/>
      <c r="AU364" s="160"/>
      <c r="AV364" s="160"/>
      <c r="AW364" s="160"/>
      <c r="AX364" s="160"/>
      <c r="AY364" s="160"/>
      <c r="AZ364" s="160"/>
      <c r="BA364" s="163" t="str">
        <f t="shared" si="16"/>
        <v>Elegantní a stabilní konstrukce.</v>
      </c>
      <c r="BB364" s="160"/>
      <c r="BC364" s="160"/>
      <c r="BD364" s="160"/>
      <c r="BE364" s="160"/>
      <c r="BF364" s="160"/>
      <c r="BG364" s="160"/>
      <c r="BH364" s="160"/>
    </row>
    <row r="365" spans="1:60" outlineLevel="1">
      <c r="A365" s="161"/>
      <c r="B365" s="168"/>
      <c r="C365" s="269" t="s">
        <v>278</v>
      </c>
      <c r="D365" s="270"/>
      <c r="E365" s="271"/>
      <c r="F365" s="272"/>
      <c r="G365" s="273"/>
      <c r="H365" s="179"/>
      <c r="I365" s="179"/>
      <c r="J365" s="179"/>
      <c r="K365" s="179"/>
      <c r="L365" s="179"/>
      <c r="M365" s="179"/>
      <c r="N365" s="170"/>
      <c r="O365" s="170"/>
      <c r="P365" s="170"/>
      <c r="Q365" s="170"/>
      <c r="R365" s="170"/>
      <c r="S365" s="170"/>
      <c r="T365" s="171"/>
      <c r="U365" s="170"/>
      <c r="V365" s="160"/>
      <c r="W365" s="160"/>
      <c r="X365" s="160"/>
      <c r="Y365" s="160"/>
      <c r="Z365" s="160"/>
      <c r="AA365" s="160"/>
      <c r="AB365" s="160"/>
      <c r="AC365" s="160"/>
      <c r="AD365" s="160"/>
      <c r="AE365" s="160" t="s">
        <v>122</v>
      </c>
      <c r="AF365" s="160"/>
      <c r="AG365" s="160"/>
      <c r="AH365" s="160"/>
      <c r="AI365" s="160"/>
      <c r="AJ365" s="160"/>
      <c r="AK365" s="160"/>
      <c r="AL365" s="160"/>
      <c r="AM365" s="160"/>
      <c r="AN365" s="160"/>
      <c r="AO365" s="160"/>
      <c r="AP365" s="160"/>
      <c r="AQ365" s="160"/>
      <c r="AR365" s="160"/>
      <c r="AS365" s="160"/>
      <c r="AT365" s="160"/>
      <c r="AU365" s="160"/>
      <c r="AV365" s="160"/>
      <c r="AW365" s="160"/>
      <c r="AX365" s="160"/>
      <c r="AY365" s="160"/>
      <c r="AZ365" s="160"/>
      <c r="BA365" s="163" t="str">
        <f t="shared" si="16"/>
        <v>Tloušťka tabule 22 mm, sendvičová konstrukce - tabule se nekroutí.</v>
      </c>
      <c r="BB365" s="160"/>
      <c r="BC365" s="160"/>
      <c r="BD365" s="160"/>
      <c r="BE365" s="160"/>
      <c r="BF365" s="160"/>
      <c r="BG365" s="160"/>
      <c r="BH365" s="160"/>
    </row>
    <row r="366" spans="1:60" outlineLevel="1">
      <c r="A366" s="161"/>
      <c r="B366" s="168"/>
      <c r="C366" s="199" t="s">
        <v>131</v>
      </c>
      <c r="D366" s="172"/>
      <c r="E366" s="176"/>
      <c r="F366" s="180"/>
      <c r="G366" s="180"/>
      <c r="H366" s="179"/>
      <c r="I366" s="179"/>
      <c r="J366" s="179"/>
      <c r="K366" s="179"/>
      <c r="L366" s="179"/>
      <c r="M366" s="179"/>
      <c r="N366" s="170"/>
      <c r="O366" s="170"/>
      <c r="P366" s="170"/>
      <c r="Q366" s="170"/>
      <c r="R366" s="170"/>
      <c r="S366" s="170"/>
      <c r="T366" s="171"/>
      <c r="U366" s="170"/>
      <c r="V366" s="160"/>
      <c r="W366" s="160"/>
      <c r="X366" s="160"/>
      <c r="Y366" s="160"/>
      <c r="Z366" s="160"/>
      <c r="AA366" s="160"/>
      <c r="AB366" s="160"/>
      <c r="AC366" s="160"/>
      <c r="AD366" s="160"/>
      <c r="AE366" s="160" t="s">
        <v>122</v>
      </c>
      <c r="AF366" s="160"/>
      <c r="AG366" s="160"/>
      <c r="AH366" s="160"/>
      <c r="AI366" s="160"/>
      <c r="AJ366" s="160"/>
      <c r="AK366" s="160"/>
      <c r="AL366" s="160"/>
      <c r="AM366" s="160"/>
      <c r="AN366" s="160"/>
      <c r="AO366" s="160"/>
      <c r="AP366" s="160"/>
      <c r="AQ366" s="160"/>
      <c r="AR366" s="160"/>
      <c r="AS366" s="160"/>
      <c r="AT366" s="160"/>
      <c r="AU366" s="160"/>
      <c r="AV366" s="160"/>
      <c r="AW366" s="160"/>
      <c r="AX366" s="160"/>
      <c r="AY366" s="160"/>
      <c r="AZ366" s="160"/>
      <c r="BA366" s="160"/>
      <c r="BB366" s="160"/>
      <c r="BC366" s="160"/>
      <c r="BD366" s="160"/>
      <c r="BE366" s="160"/>
      <c r="BF366" s="160"/>
      <c r="BG366" s="160"/>
      <c r="BH366" s="160"/>
    </row>
    <row r="367" spans="1:60" outlineLevel="1">
      <c r="A367" s="161"/>
      <c r="B367" s="168"/>
      <c r="C367" s="269" t="s">
        <v>126</v>
      </c>
      <c r="D367" s="270"/>
      <c r="E367" s="271"/>
      <c r="F367" s="272"/>
      <c r="G367" s="273"/>
      <c r="H367" s="179"/>
      <c r="I367" s="179"/>
      <c r="J367" s="179"/>
      <c r="K367" s="179"/>
      <c r="L367" s="179"/>
      <c r="M367" s="179"/>
      <c r="N367" s="170"/>
      <c r="O367" s="170"/>
      <c r="P367" s="170"/>
      <c r="Q367" s="170"/>
      <c r="R367" s="170"/>
      <c r="S367" s="170"/>
      <c r="T367" s="171"/>
      <c r="U367" s="170"/>
      <c r="V367" s="160"/>
      <c r="W367" s="160"/>
      <c r="X367" s="160"/>
      <c r="Y367" s="160"/>
      <c r="Z367" s="160"/>
      <c r="AA367" s="160"/>
      <c r="AB367" s="160"/>
      <c r="AC367" s="160"/>
      <c r="AD367" s="160"/>
      <c r="AE367" s="160" t="s">
        <v>122</v>
      </c>
      <c r="AF367" s="160"/>
      <c r="AG367" s="160"/>
      <c r="AH367" s="160"/>
      <c r="AI367" s="160"/>
      <c r="AJ367" s="160"/>
      <c r="AK367" s="160"/>
      <c r="AL367" s="160"/>
      <c r="AM367" s="160"/>
      <c r="AN367" s="160"/>
      <c r="AO367" s="160"/>
      <c r="AP367" s="160"/>
      <c r="AQ367" s="160"/>
      <c r="AR367" s="160"/>
      <c r="AS367" s="160"/>
      <c r="AT367" s="160"/>
      <c r="AU367" s="160"/>
      <c r="AV367" s="160"/>
      <c r="AW367" s="160"/>
      <c r="AX367" s="160"/>
      <c r="AY367" s="160"/>
      <c r="AZ367" s="160"/>
      <c r="BA367" s="163" t="str">
        <f>C367</f>
        <v>Položka je včetně dopravy a montáže</v>
      </c>
      <c r="BB367" s="160"/>
      <c r="BC367" s="160"/>
      <c r="BD367" s="160"/>
      <c r="BE367" s="160"/>
      <c r="BF367" s="160"/>
      <c r="BG367" s="160"/>
      <c r="BH367" s="160"/>
    </row>
    <row r="368" spans="1:60">
      <c r="A368" s="162" t="s">
        <v>115</v>
      </c>
      <c r="B368" s="169" t="s">
        <v>78</v>
      </c>
      <c r="C368" s="200" t="s">
        <v>79</v>
      </c>
      <c r="D368" s="173"/>
      <c r="E368" s="177"/>
      <c r="F368" s="181"/>
      <c r="G368" s="181">
        <f>SUMIF(AE369:AE388,"&lt;&gt;NOR",G369:G388)</f>
        <v>0</v>
      </c>
      <c r="H368" s="181"/>
      <c r="I368" s="181">
        <f>SUM(I369:I388)</f>
        <v>0</v>
      </c>
      <c r="J368" s="181"/>
      <c r="K368" s="181">
        <f>SUM(K369:K388)</f>
        <v>0</v>
      </c>
      <c r="L368" s="181"/>
      <c r="M368" s="181">
        <f>SUM(M369:M388)</f>
        <v>0</v>
      </c>
      <c r="N368" s="173"/>
      <c r="O368" s="173">
        <f>SUM(O369:O388)</f>
        <v>0</v>
      </c>
      <c r="P368" s="173"/>
      <c r="Q368" s="173">
        <f>SUM(Q369:Q388)</f>
        <v>0</v>
      </c>
      <c r="R368" s="173"/>
      <c r="S368" s="173"/>
      <c r="T368" s="174"/>
      <c r="U368" s="173">
        <f>SUM(U369:U388)</f>
        <v>0</v>
      </c>
      <c r="AE368" t="s">
        <v>116</v>
      </c>
    </row>
    <row r="369" spans="1:60" ht="20.399999999999999" outlineLevel="1">
      <c r="A369" s="161">
        <v>34</v>
      </c>
      <c r="B369" s="168" t="s">
        <v>279</v>
      </c>
      <c r="C369" s="198" t="s">
        <v>280</v>
      </c>
      <c r="D369" s="170" t="s">
        <v>119</v>
      </c>
      <c r="E369" s="175">
        <v>3</v>
      </c>
      <c r="F369" s="178"/>
      <c r="G369" s="179">
        <f>ROUND(E369*F369,2)</f>
        <v>0</v>
      </c>
      <c r="H369" s="178"/>
      <c r="I369" s="179">
        <f>ROUND(E369*H369,2)</f>
        <v>0</v>
      </c>
      <c r="J369" s="178"/>
      <c r="K369" s="179">
        <f>ROUND(E369*J369,2)</f>
        <v>0</v>
      </c>
      <c r="L369" s="179">
        <v>21</v>
      </c>
      <c r="M369" s="179">
        <f>G369*(1+L369/100)</f>
        <v>0</v>
      </c>
      <c r="N369" s="170">
        <v>0</v>
      </c>
      <c r="O369" s="170">
        <f>ROUND(E369*N369,5)</f>
        <v>0</v>
      </c>
      <c r="P369" s="170">
        <v>0</v>
      </c>
      <c r="Q369" s="170">
        <f>ROUND(E369*P369,5)</f>
        <v>0</v>
      </c>
      <c r="R369" s="170"/>
      <c r="S369" s="170"/>
      <c r="T369" s="171">
        <v>0</v>
      </c>
      <c r="U369" s="170">
        <f>ROUND(E369*T369,2)</f>
        <v>0</v>
      </c>
      <c r="V369" s="160"/>
      <c r="W369" s="160"/>
      <c r="X369" s="160"/>
      <c r="Y369" s="160"/>
      <c r="Z369" s="160"/>
      <c r="AA369" s="160"/>
      <c r="AB369" s="160"/>
      <c r="AC369" s="160"/>
      <c r="AD369" s="160"/>
      <c r="AE369" s="160" t="s">
        <v>120</v>
      </c>
      <c r="AF369" s="160"/>
      <c r="AG369" s="160"/>
      <c r="AH369" s="160"/>
      <c r="AI369" s="160"/>
      <c r="AJ369" s="160"/>
      <c r="AK369" s="160"/>
      <c r="AL369" s="160"/>
      <c r="AM369" s="160"/>
      <c r="AN369" s="160"/>
      <c r="AO369" s="160"/>
      <c r="AP369" s="160"/>
      <c r="AQ369" s="160"/>
      <c r="AR369" s="160"/>
      <c r="AS369" s="160"/>
      <c r="AT369" s="160"/>
      <c r="AU369" s="160"/>
      <c r="AV369" s="160"/>
      <c r="AW369" s="160"/>
      <c r="AX369" s="160"/>
      <c r="AY369" s="160"/>
      <c r="AZ369" s="160"/>
      <c r="BA369" s="160"/>
      <c r="BB369" s="160"/>
      <c r="BC369" s="160"/>
      <c r="BD369" s="160"/>
      <c r="BE369" s="160"/>
      <c r="BF369" s="160"/>
      <c r="BG369" s="160"/>
      <c r="BH369" s="160"/>
    </row>
    <row r="370" spans="1:60" outlineLevel="1">
      <c r="A370" s="161"/>
      <c r="B370" s="168"/>
      <c r="C370" s="269" t="s">
        <v>281</v>
      </c>
      <c r="D370" s="270"/>
      <c r="E370" s="271"/>
      <c r="F370" s="272"/>
      <c r="G370" s="273"/>
      <c r="H370" s="179"/>
      <c r="I370" s="179"/>
      <c r="J370" s="179"/>
      <c r="K370" s="179"/>
      <c r="L370" s="179"/>
      <c r="M370" s="179"/>
      <c r="N370" s="170"/>
      <c r="O370" s="170"/>
      <c r="P370" s="170"/>
      <c r="Q370" s="170"/>
      <c r="R370" s="170"/>
      <c r="S370" s="170"/>
      <c r="T370" s="171"/>
      <c r="U370" s="170"/>
      <c r="V370" s="160"/>
      <c r="W370" s="160"/>
      <c r="X370" s="160"/>
      <c r="Y370" s="160"/>
      <c r="Z370" s="160"/>
      <c r="AA370" s="160"/>
      <c r="AB370" s="160"/>
      <c r="AC370" s="160"/>
      <c r="AD370" s="160"/>
      <c r="AE370" s="160" t="s">
        <v>122</v>
      </c>
      <c r="AF370" s="160"/>
      <c r="AG370" s="160"/>
      <c r="AH370" s="160"/>
      <c r="AI370" s="160"/>
      <c r="AJ370" s="160"/>
      <c r="AK370" s="160"/>
      <c r="AL370" s="160"/>
      <c r="AM370" s="160"/>
      <c r="AN370" s="160"/>
      <c r="AO370" s="160"/>
      <c r="AP370" s="160"/>
      <c r="AQ370" s="160"/>
      <c r="AR370" s="160"/>
      <c r="AS370" s="160"/>
      <c r="AT370" s="160"/>
      <c r="AU370" s="160"/>
      <c r="AV370" s="160"/>
      <c r="AW370" s="160"/>
      <c r="AX370" s="160"/>
      <c r="AY370" s="160"/>
      <c r="AZ370" s="160"/>
      <c r="BA370" s="163" t="str">
        <f>C370</f>
        <v>Korpusy LDT tl.18mm</v>
      </c>
      <c r="BB370" s="160"/>
      <c r="BC370" s="160"/>
      <c r="BD370" s="160"/>
      <c r="BE370" s="160"/>
      <c r="BF370" s="160"/>
      <c r="BG370" s="160"/>
      <c r="BH370" s="160"/>
    </row>
    <row r="371" spans="1:60" outlineLevel="1">
      <c r="A371" s="161"/>
      <c r="B371" s="168"/>
      <c r="C371" s="269" t="s">
        <v>282</v>
      </c>
      <c r="D371" s="270"/>
      <c r="E371" s="271"/>
      <c r="F371" s="272"/>
      <c r="G371" s="273"/>
      <c r="H371" s="179"/>
      <c r="I371" s="179"/>
      <c r="J371" s="179"/>
      <c r="K371" s="179"/>
      <c r="L371" s="179"/>
      <c r="M371" s="179"/>
      <c r="N371" s="170"/>
      <c r="O371" s="170"/>
      <c r="P371" s="170"/>
      <c r="Q371" s="170"/>
      <c r="R371" s="170"/>
      <c r="S371" s="170"/>
      <c r="T371" s="171"/>
      <c r="U371" s="170"/>
      <c r="V371" s="160"/>
      <c r="W371" s="160"/>
      <c r="X371" s="160"/>
      <c r="Y371" s="160"/>
      <c r="Z371" s="160"/>
      <c r="AA371" s="160"/>
      <c r="AB371" s="160"/>
      <c r="AC371" s="160"/>
      <c r="AD371" s="160"/>
      <c r="AE371" s="160" t="s">
        <v>122</v>
      </c>
      <c r="AF371" s="160"/>
      <c r="AG371" s="160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0"/>
      <c r="AU371" s="160"/>
      <c r="AV371" s="160"/>
      <c r="AW371" s="160"/>
      <c r="AX371" s="160"/>
      <c r="AY371" s="160"/>
      <c r="AZ371" s="160"/>
      <c r="BA371" s="163" t="str">
        <f>C371</f>
        <v>skříně s posuvnými dveřmi a kvalitními pojezdy</v>
      </c>
      <c r="BB371" s="160"/>
      <c r="BC371" s="160"/>
      <c r="BD371" s="160"/>
      <c r="BE371" s="160"/>
      <c r="BF371" s="160"/>
      <c r="BG371" s="160"/>
      <c r="BH371" s="160"/>
    </row>
    <row r="372" spans="1:60" outlineLevel="1">
      <c r="A372" s="161"/>
      <c r="B372" s="168"/>
      <c r="C372" s="269" t="s">
        <v>362</v>
      </c>
      <c r="D372" s="270"/>
      <c r="E372" s="271"/>
      <c r="F372" s="272"/>
      <c r="G372" s="273"/>
      <c r="H372" s="179"/>
      <c r="I372" s="179"/>
      <c r="J372" s="179"/>
      <c r="K372" s="179"/>
      <c r="L372" s="179"/>
      <c r="M372" s="179"/>
      <c r="N372" s="170"/>
      <c r="O372" s="170"/>
      <c r="P372" s="170"/>
      <c r="Q372" s="170"/>
      <c r="R372" s="170"/>
      <c r="S372" s="170"/>
      <c r="T372" s="171"/>
      <c r="U372" s="170"/>
      <c r="V372" s="160"/>
      <c r="W372" s="160"/>
      <c r="X372" s="160"/>
      <c r="Y372" s="160"/>
      <c r="Z372" s="160"/>
      <c r="AA372" s="160"/>
      <c r="AB372" s="160"/>
      <c r="AC372" s="160"/>
      <c r="AD372" s="160"/>
      <c r="AE372" s="160" t="s">
        <v>122</v>
      </c>
      <c r="AF372" s="160"/>
      <c r="AG372" s="160"/>
      <c r="AH372" s="160"/>
      <c r="AI372" s="160"/>
      <c r="AJ372" s="160"/>
      <c r="AK372" s="160"/>
      <c r="AL372" s="160"/>
      <c r="AM372" s="160"/>
      <c r="AN372" s="160"/>
      <c r="AO372" s="160"/>
      <c r="AP372" s="160"/>
      <c r="AQ372" s="160"/>
      <c r="AR372" s="160"/>
      <c r="AS372" s="160"/>
      <c r="AT372" s="160"/>
      <c r="AU372" s="160"/>
      <c r="AV372" s="160"/>
      <c r="AW372" s="160"/>
      <c r="AX372" s="160"/>
      <c r="AY372" s="160"/>
      <c r="AZ372" s="160"/>
      <c r="BA372" s="163" t="str">
        <f>C372</f>
        <v>Záda sololak s příčnými vzpěrami pro uchycení do zdi.</v>
      </c>
      <c r="BB372" s="160"/>
      <c r="BC372" s="160"/>
      <c r="BD372" s="160"/>
      <c r="BE372" s="160"/>
      <c r="BF372" s="160"/>
      <c r="BG372" s="160"/>
      <c r="BH372" s="160"/>
    </row>
    <row r="373" spans="1:60" outlineLevel="1">
      <c r="A373" s="161"/>
      <c r="B373" s="168"/>
      <c r="C373" s="269" t="s">
        <v>283</v>
      </c>
      <c r="D373" s="270"/>
      <c r="E373" s="271"/>
      <c r="F373" s="272"/>
      <c r="G373" s="273"/>
      <c r="H373" s="179"/>
      <c r="I373" s="179"/>
      <c r="J373" s="179"/>
      <c r="K373" s="179"/>
      <c r="L373" s="179"/>
      <c r="M373" s="179"/>
      <c r="N373" s="170"/>
      <c r="O373" s="170"/>
      <c r="P373" s="170"/>
      <c r="Q373" s="170"/>
      <c r="R373" s="170"/>
      <c r="S373" s="170"/>
      <c r="T373" s="171"/>
      <c r="U373" s="170"/>
      <c r="V373" s="160"/>
      <c r="W373" s="160"/>
      <c r="X373" s="160"/>
      <c r="Y373" s="160"/>
      <c r="Z373" s="160"/>
      <c r="AA373" s="160"/>
      <c r="AB373" s="160"/>
      <c r="AC373" s="160"/>
      <c r="AD373" s="160"/>
      <c r="AE373" s="160" t="s">
        <v>122</v>
      </c>
      <c r="AF373" s="160"/>
      <c r="AG373" s="160"/>
      <c r="AH373" s="160"/>
      <c r="AI373" s="160"/>
      <c r="AJ373" s="160"/>
      <c r="AK373" s="160"/>
      <c r="AL373" s="160"/>
      <c r="AM373" s="160"/>
      <c r="AN373" s="160"/>
      <c r="AO373" s="160"/>
      <c r="AP373" s="160"/>
      <c r="AQ373" s="160"/>
      <c r="AR373" s="160"/>
      <c r="AS373" s="160"/>
      <c r="AT373" s="160"/>
      <c r="AU373" s="160"/>
      <c r="AV373" s="160"/>
      <c r="AW373" s="160"/>
      <c r="AX373" s="160"/>
      <c r="AY373" s="160"/>
      <c r="AZ373" s="160"/>
      <c r="BA373" s="163" t="str">
        <f>C373</f>
        <v>Police se nesmí prohýbat.</v>
      </c>
      <c r="BB373" s="160"/>
      <c r="BC373" s="160"/>
      <c r="BD373" s="160"/>
      <c r="BE373" s="160"/>
      <c r="BF373" s="160"/>
      <c r="BG373" s="160"/>
      <c r="BH373" s="160"/>
    </row>
    <row r="374" spans="1:60" outlineLevel="1">
      <c r="A374" s="161"/>
      <c r="B374" s="168"/>
      <c r="C374" s="269" t="s">
        <v>284</v>
      </c>
      <c r="D374" s="270"/>
      <c r="E374" s="271"/>
      <c r="F374" s="272"/>
      <c r="G374" s="273"/>
      <c r="H374" s="179"/>
      <c r="I374" s="179"/>
      <c r="J374" s="179"/>
      <c r="K374" s="179"/>
      <c r="L374" s="179"/>
      <c r="M374" s="179"/>
      <c r="N374" s="170"/>
      <c r="O374" s="170"/>
      <c r="P374" s="170"/>
      <c r="Q374" s="170"/>
      <c r="R374" s="170"/>
      <c r="S374" s="170"/>
      <c r="T374" s="171"/>
      <c r="U374" s="170"/>
      <c r="V374" s="160"/>
      <c r="W374" s="160"/>
      <c r="X374" s="160"/>
      <c r="Y374" s="160"/>
      <c r="Z374" s="160"/>
      <c r="AA374" s="160"/>
      <c r="AB374" s="160"/>
      <c r="AC374" s="160"/>
      <c r="AD374" s="160"/>
      <c r="AE374" s="160" t="s">
        <v>122</v>
      </c>
      <c r="AF374" s="160"/>
      <c r="AG374" s="160"/>
      <c r="AH374" s="160"/>
      <c r="AI374" s="160"/>
      <c r="AJ374" s="160"/>
      <c r="AK374" s="160"/>
      <c r="AL374" s="160"/>
      <c r="AM374" s="160"/>
      <c r="AN374" s="160"/>
      <c r="AO374" s="160"/>
      <c r="AP374" s="160"/>
      <c r="AQ374" s="160"/>
      <c r="AR374" s="160"/>
      <c r="AS374" s="160"/>
      <c r="AT374" s="160"/>
      <c r="AU374" s="160"/>
      <c r="AV374" s="160"/>
      <c r="AW374" s="160"/>
      <c r="AX374" s="160"/>
      <c r="AY374" s="160"/>
      <c r="AZ374" s="160"/>
      <c r="BA374" s="163" t="str">
        <f>C374</f>
        <v>Korpus -  ABS 0.5 mm, na namáhané hrany ABS 2mm</v>
      </c>
      <c r="BB374" s="160"/>
      <c r="BC374" s="160"/>
      <c r="BD374" s="160"/>
      <c r="BE374" s="160"/>
      <c r="BF374" s="160"/>
      <c r="BG374" s="160"/>
      <c r="BH374" s="160"/>
    </row>
    <row r="375" spans="1:60" outlineLevel="1">
      <c r="A375" s="161"/>
      <c r="B375" s="168"/>
      <c r="C375" s="199" t="s">
        <v>131</v>
      </c>
      <c r="D375" s="172"/>
      <c r="E375" s="176"/>
      <c r="F375" s="180"/>
      <c r="G375" s="180"/>
      <c r="H375" s="179"/>
      <c r="I375" s="179"/>
      <c r="J375" s="179"/>
      <c r="K375" s="179"/>
      <c r="L375" s="179"/>
      <c r="M375" s="179"/>
      <c r="N375" s="170"/>
      <c r="O375" s="170"/>
      <c r="P375" s="170"/>
      <c r="Q375" s="170"/>
      <c r="R375" s="170"/>
      <c r="S375" s="170"/>
      <c r="T375" s="171"/>
      <c r="U375" s="170"/>
      <c r="V375" s="160"/>
      <c r="W375" s="160"/>
      <c r="X375" s="160"/>
      <c r="Y375" s="160"/>
      <c r="Z375" s="160"/>
      <c r="AA375" s="160"/>
      <c r="AB375" s="160"/>
      <c r="AC375" s="160"/>
      <c r="AD375" s="160"/>
      <c r="AE375" s="160" t="s">
        <v>122</v>
      </c>
      <c r="AF375" s="160"/>
      <c r="AG375" s="160"/>
      <c r="AH375" s="160"/>
      <c r="AI375" s="160"/>
      <c r="AJ375" s="160"/>
      <c r="AK375" s="160"/>
      <c r="AL375" s="160"/>
      <c r="AM375" s="160"/>
      <c r="AN375" s="160"/>
      <c r="AO375" s="160"/>
      <c r="AP375" s="160"/>
      <c r="AQ375" s="160"/>
      <c r="AR375" s="160"/>
      <c r="AS375" s="160"/>
      <c r="AT375" s="160"/>
      <c r="AU375" s="160"/>
      <c r="AV375" s="160"/>
      <c r="AW375" s="160"/>
      <c r="AX375" s="160"/>
      <c r="AY375" s="160"/>
      <c r="AZ375" s="160"/>
      <c r="BA375" s="160"/>
      <c r="BB375" s="160"/>
      <c r="BC375" s="160"/>
      <c r="BD375" s="160"/>
      <c r="BE375" s="160"/>
      <c r="BF375" s="160"/>
      <c r="BG375" s="160"/>
      <c r="BH375" s="160"/>
    </row>
    <row r="376" spans="1:60" outlineLevel="1">
      <c r="A376" s="161"/>
      <c r="B376" s="168"/>
      <c r="C376" s="269" t="s">
        <v>285</v>
      </c>
      <c r="D376" s="270"/>
      <c r="E376" s="271"/>
      <c r="F376" s="272"/>
      <c r="G376" s="273"/>
      <c r="H376" s="179"/>
      <c r="I376" s="179"/>
      <c r="J376" s="179"/>
      <c r="K376" s="179"/>
      <c r="L376" s="179"/>
      <c r="M376" s="179"/>
      <c r="N376" s="170"/>
      <c r="O376" s="170"/>
      <c r="P376" s="170"/>
      <c r="Q376" s="170"/>
      <c r="R376" s="170"/>
      <c r="S376" s="170"/>
      <c r="T376" s="171"/>
      <c r="U376" s="170"/>
      <c r="V376" s="160"/>
      <c r="W376" s="160"/>
      <c r="X376" s="160"/>
      <c r="Y376" s="160"/>
      <c r="Z376" s="160"/>
      <c r="AA376" s="160"/>
      <c r="AB376" s="160"/>
      <c r="AC376" s="160"/>
      <c r="AD376" s="160"/>
      <c r="AE376" s="160" t="s">
        <v>122</v>
      </c>
      <c r="AF376" s="160"/>
      <c r="AG376" s="160"/>
      <c r="AH376" s="160"/>
      <c r="AI376" s="160"/>
      <c r="AJ376" s="160"/>
      <c r="AK376" s="160"/>
      <c r="AL376" s="160"/>
      <c r="AM376" s="160"/>
      <c r="AN376" s="160"/>
      <c r="AO376" s="160"/>
      <c r="AP376" s="160"/>
      <c r="AQ376" s="160"/>
      <c r="AR376" s="160"/>
      <c r="AS376" s="160"/>
      <c r="AT376" s="160"/>
      <c r="AU376" s="160"/>
      <c r="AV376" s="160"/>
      <c r="AW376" s="160"/>
      <c r="AX376" s="160"/>
      <c r="AY376" s="160"/>
      <c r="AZ376" s="160"/>
      <c r="BA376" s="163" t="str">
        <f>C376</f>
        <v>Kotvení do zdi.</v>
      </c>
      <c r="BB376" s="160"/>
      <c r="BC376" s="160"/>
      <c r="BD376" s="160"/>
      <c r="BE376" s="160"/>
      <c r="BF376" s="160"/>
      <c r="BG376" s="160"/>
      <c r="BH376" s="160"/>
    </row>
    <row r="377" spans="1:60" outlineLevel="1">
      <c r="A377" s="161"/>
      <c r="B377" s="168"/>
      <c r="C377" s="199" t="s">
        <v>131</v>
      </c>
      <c r="D377" s="172"/>
      <c r="E377" s="176"/>
      <c r="F377" s="180"/>
      <c r="G377" s="180"/>
      <c r="H377" s="179"/>
      <c r="I377" s="179"/>
      <c r="J377" s="179"/>
      <c r="K377" s="179"/>
      <c r="L377" s="179"/>
      <c r="M377" s="179"/>
      <c r="N377" s="170"/>
      <c r="O377" s="170"/>
      <c r="P377" s="170"/>
      <c r="Q377" s="170"/>
      <c r="R377" s="170"/>
      <c r="S377" s="170"/>
      <c r="T377" s="171"/>
      <c r="U377" s="170"/>
      <c r="V377" s="160"/>
      <c r="W377" s="160"/>
      <c r="X377" s="160"/>
      <c r="Y377" s="160"/>
      <c r="Z377" s="160"/>
      <c r="AA377" s="160"/>
      <c r="AB377" s="160"/>
      <c r="AC377" s="160"/>
      <c r="AD377" s="160"/>
      <c r="AE377" s="160" t="s">
        <v>122</v>
      </c>
      <c r="AF377" s="160"/>
      <c r="AG377" s="160"/>
      <c r="AH377" s="160"/>
      <c r="AI377" s="160"/>
      <c r="AJ377" s="160"/>
      <c r="AK377" s="160"/>
      <c r="AL377" s="160"/>
      <c r="AM377" s="160"/>
      <c r="AN377" s="160"/>
      <c r="AO377" s="160"/>
      <c r="AP377" s="160"/>
      <c r="AQ377" s="160"/>
      <c r="AR377" s="160"/>
      <c r="AS377" s="160"/>
      <c r="AT377" s="160"/>
      <c r="AU377" s="160"/>
      <c r="AV377" s="160"/>
      <c r="AW377" s="160"/>
      <c r="AX377" s="160"/>
      <c r="AY377" s="160"/>
      <c r="AZ377" s="160"/>
      <c r="BA377" s="160"/>
      <c r="BB377" s="160"/>
      <c r="BC377" s="160"/>
      <c r="BD377" s="160"/>
      <c r="BE377" s="160"/>
      <c r="BF377" s="160"/>
      <c r="BG377" s="160"/>
      <c r="BH377" s="160"/>
    </row>
    <row r="378" spans="1:60" outlineLevel="1">
      <c r="A378" s="161"/>
      <c r="B378" s="168"/>
      <c r="C378" s="269" t="s">
        <v>126</v>
      </c>
      <c r="D378" s="270"/>
      <c r="E378" s="271"/>
      <c r="F378" s="272"/>
      <c r="G378" s="273"/>
      <c r="H378" s="179"/>
      <c r="I378" s="179"/>
      <c r="J378" s="179"/>
      <c r="K378" s="179"/>
      <c r="L378" s="179"/>
      <c r="M378" s="179"/>
      <c r="N378" s="170"/>
      <c r="O378" s="170"/>
      <c r="P378" s="170"/>
      <c r="Q378" s="170"/>
      <c r="R378" s="170"/>
      <c r="S378" s="170"/>
      <c r="T378" s="171"/>
      <c r="U378" s="170"/>
      <c r="V378" s="160"/>
      <c r="W378" s="160"/>
      <c r="X378" s="160"/>
      <c r="Y378" s="160"/>
      <c r="Z378" s="160"/>
      <c r="AA378" s="160"/>
      <c r="AB378" s="160"/>
      <c r="AC378" s="160"/>
      <c r="AD378" s="160"/>
      <c r="AE378" s="160" t="s">
        <v>122</v>
      </c>
      <c r="AF378" s="160"/>
      <c r="AG378" s="160"/>
      <c r="AH378" s="160"/>
      <c r="AI378" s="160"/>
      <c r="AJ378" s="160"/>
      <c r="AK378" s="160"/>
      <c r="AL378" s="160"/>
      <c r="AM378" s="160"/>
      <c r="AN378" s="160"/>
      <c r="AO378" s="160"/>
      <c r="AP378" s="160"/>
      <c r="AQ378" s="160"/>
      <c r="AR378" s="160"/>
      <c r="AS378" s="160"/>
      <c r="AT378" s="160"/>
      <c r="AU378" s="160"/>
      <c r="AV378" s="160"/>
      <c r="AW378" s="160"/>
      <c r="AX378" s="160"/>
      <c r="AY378" s="160"/>
      <c r="AZ378" s="160"/>
      <c r="BA378" s="163" t="str">
        <f>C378</f>
        <v>Položka je včetně dopravy a montáže</v>
      </c>
      <c r="BB378" s="160"/>
      <c r="BC378" s="160"/>
      <c r="BD378" s="160"/>
      <c r="BE378" s="160"/>
      <c r="BF378" s="160"/>
      <c r="BG378" s="160"/>
      <c r="BH378" s="160"/>
    </row>
    <row r="379" spans="1:60" ht="20.399999999999999" outlineLevel="1">
      <c r="A379" s="161">
        <v>35</v>
      </c>
      <c r="B379" s="168" t="s">
        <v>286</v>
      </c>
      <c r="C379" s="198" t="s">
        <v>287</v>
      </c>
      <c r="D379" s="170" t="s">
        <v>119</v>
      </c>
      <c r="E379" s="175">
        <v>3</v>
      </c>
      <c r="F379" s="178"/>
      <c r="G379" s="179">
        <f>ROUND(E379*F379,2)</f>
        <v>0</v>
      </c>
      <c r="H379" s="178"/>
      <c r="I379" s="179">
        <f>ROUND(E379*H379,2)</f>
        <v>0</v>
      </c>
      <c r="J379" s="178"/>
      <c r="K379" s="179">
        <f>ROUND(E379*J379,2)</f>
        <v>0</v>
      </c>
      <c r="L379" s="179">
        <v>21</v>
      </c>
      <c r="M379" s="179">
        <f>G379*(1+L379/100)</f>
        <v>0</v>
      </c>
      <c r="N379" s="170">
        <v>0</v>
      </c>
      <c r="O379" s="170">
        <f>ROUND(E379*N379,5)</f>
        <v>0</v>
      </c>
      <c r="P379" s="170">
        <v>0</v>
      </c>
      <c r="Q379" s="170">
        <f>ROUND(E379*P379,5)</f>
        <v>0</v>
      </c>
      <c r="R379" s="170"/>
      <c r="S379" s="170"/>
      <c r="T379" s="171">
        <v>0</v>
      </c>
      <c r="U379" s="170">
        <f>ROUND(E379*T379,2)</f>
        <v>0</v>
      </c>
      <c r="V379" s="160"/>
      <c r="W379" s="160"/>
      <c r="X379" s="160"/>
      <c r="Y379" s="160"/>
      <c r="Z379" s="160"/>
      <c r="AA379" s="160"/>
      <c r="AB379" s="160"/>
      <c r="AC379" s="160"/>
      <c r="AD379" s="160"/>
      <c r="AE379" s="160" t="s">
        <v>120</v>
      </c>
      <c r="AF379" s="160"/>
      <c r="AG379" s="160"/>
      <c r="AH379" s="160"/>
      <c r="AI379" s="160"/>
      <c r="AJ379" s="160"/>
      <c r="AK379" s="160"/>
      <c r="AL379" s="160"/>
      <c r="AM379" s="160"/>
      <c r="AN379" s="160"/>
      <c r="AO379" s="160"/>
      <c r="AP379" s="160"/>
      <c r="AQ379" s="160"/>
      <c r="AR379" s="160"/>
      <c r="AS379" s="160"/>
      <c r="AT379" s="160"/>
      <c r="AU379" s="160"/>
      <c r="AV379" s="160"/>
      <c r="AW379" s="160"/>
      <c r="AX379" s="160"/>
      <c r="AY379" s="160"/>
      <c r="AZ379" s="160"/>
      <c r="BA379" s="160"/>
      <c r="BB379" s="160"/>
      <c r="BC379" s="160"/>
      <c r="BD379" s="160"/>
      <c r="BE379" s="160"/>
      <c r="BF379" s="160"/>
      <c r="BG379" s="160"/>
      <c r="BH379" s="160"/>
    </row>
    <row r="380" spans="1:60" outlineLevel="1">
      <c r="A380" s="161"/>
      <c r="B380" s="168"/>
      <c r="C380" s="269" t="s">
        <v>281</v>
      </c>
      <c r="D380" s="270"/>
      <c r="E380" s="271"/>
      <c r="F380" s="272"/>
      <c r="G380" s="273"/>
      <c r="H380" s="179"/>
      <c r="I380" s="179"/>
      <c r="J380" s="179"/>
      <c r="K380" s="179"/>
      <c r="L380" s="179"/>
      <c r="M380" s="179"/>
      <c r="N380" s="170"/>
      <c r="O380" s="170"/>
      <c r="P380" s="170"/>
      <c r="Q380" s="170"/>
      <c r="R380" s="170"/>
      <c r="S380" s="170"/>
      <c r="T380" s="171"/>
      <c r="U380" s="170"/>
      <c r="V380" s="160"/>
      <c r="W380" s="160"/>
      <c r="X380" s="160"/>
      <c r="Y380" s="160"/>
      <c r="Z380" s="160"/>
      <c r="AA380" s="160"/>
      <c r="AB380" s="160"/>
      <c r="AC380" s="160"/>
      <c r="AD380" s="160"/>
      <c r="AE380" s="160" t="s">
        <v>122</v>
      </c>
      <c r="AF380" s="160"/>
      <c r="AG380" s="160"/>
      <c r="AH380" s="160"/>
      <c r="AI380" s="160"/>
      <c r="AJ380" s="160"/>
      <c r="AK380" s="160"/>
      <c r="AL380" s="160"/>
      <c r="AM380" s="160"/>
      <c r="AN380" s="160"/>
      <c r="AO380" s="160"/>
      <c r="AP380" s="160"/>
      <c r="AQ380" s="160"/>
      <c r="AR380" s="160"/>
      <c r="AS380" s="160"/>
      <c r="AT380" s="160"/>
      <c r="AU380" s="160"/>
      <c r="AV380" s="160"/>
      <c r="AW380" s="160"/>
      <c r="AX380" s="160"/>
      <c r="AY380" s="160"/>
      <c r="AZ380" s="160"/>
      <c r="BA380" s="163" t="str">
        <f>C380</f>
        <v>Korpusy LDT tl.18mm</v>
      </c>
      <c r="BB380" s="160"/>
      <c r="BC380" s="160"/>
      <c r="BD380" s="160"/>
      <c r="BE380" s="160"/>
      <c r="BF380" s="160"/>
      <c r="BG380" s="160"/>
      <c r="BH380" s="160"/>
    </row>
    <row r="381" spans="1:60" outlineLevel="1">
      <c r="A381" s="161"/>
      <c r="B381" s="168"/>
      <c r="C381" s="269" t="s">
        <v>282</v>
      </c>
      <c r="D381" s="270"/>
      <c r="E381" s="271"/>
      <c r="F381" s="272"/>
      <c r="G381" s="273"/>
      <c r="H381" s="179"/>
      <c r="I381" s="179"/>
      <c r="J381" s="179"/>
      <c r="K381" s="179"/>
      <c r="L381" s="179"/>
      <c r="M381" s="179"/>
      <c r="N381" s="170"/>
      <c r="O381" s="170"/>
      <c r="P381" s="170"/>
      <c r="Q381" s="170"/>
      <c r="R381" s="170"/>
      <c r="S381" s="170"/>
      <c r="T381" s="171"/>
      <c r="U381" s="170"/>
      <c r="V381" s="160"/>
      <c r="W381" s="160"/>
      <c r="X381" s="160"/>
      <c r="Y381" s="160"/>
      <c r="Z381" s="160"/>
      <c r="AA381" s="160"/>
      <c r="AB381" s="160"/>
      <c r="AC381" s="160"/>
      <c r="AD381" s="160"/>
      <c r="AE381" s="160" t="s">
        <v>122</v>
      </c>
      <c r="AF381" s="160"/>
      <c r="AG381" s="160"/>
      <c r="AH381" s="160"/>
      <c r="AI381" s="160"/>
      <c r="AJ381" s="160"/>
      <c r="AK381" s="160"/>
      <c r="AL381" s="160"/>
      <c r="AM381" s="160"/>
      <c r="AN381" s="160"/>
      <c r="AO381" s="160"/>
      <c r="AP381" s="160"/>
      <c r="AQ381" s="160"/>
      <c r="AR381" s="160"/>
      <c r="AS381" s="160"/>
      <c r="AT381" s="160"/>
      <c r="AU381" s="160"/>
      <c r="AV381" s="160"/>
      <c r="AW381" s="160"/>
      <c r="AX381" s="160"/>
      <c r="AY381" s="160"/>
      <c r="AZ381" s="160"/>
      <c r="BA381" s="163" t="str">
        <f>C381</f>
        <v>skříně s posuvnými dveřmi a kvalitními pojezdy</v>
      </c>
      <c r="BB381" s="160"/>
      <c r="BC381" s="160"/>
      <c r="BD381" s="160"/>
      <c r="BE381" s="160"/>
      <c r="BF381" s="160"/>
      <c r="BG381" s="160"/>
      <c r="BH381" s="160"/>
    </row>
    <row r="382" spans="1:60" outlineLevel="1">
      <c r="A382" s="161"/>
      <c r="B382" s="168"/>
      <c r="C382" s="269" t="s">
        <v>362</v>
      </c>
      <c r="D382" s="270"/>
      <c r="E382" s="271"/>
      <c r="F382" s="272"/>
      <c r="G382" s="273"/>
      <c r="H382" s="179"/>
      <c r="I382" s="179"/>
      <c r="J382" s="179"/>
      <c r="K382" s="179"/>
      <c r="L382" s="179"/>
      <c r="M382" s="179"/>
      <c r="N382" s="170"/>
      <c r="O382" s="170"/>
      <c r="P382" s="170"/>
      <c r="Q382" s="170"/>
      <c r="R382" s="170"/>
      <c r="S382" s="170"/>
      <c r="T382" s="171"/>
      <c r="U382" s="170"/>
      <c r="V382" s="160"/>
      <c r="W382" s="160"/>
      <c r="X382" s="160"/>
      <c r="Y382" s="160"/>
      <c r="Z382" s="160"/>
      <c r="AA382" s="160"/>
      <c r="AB382" s="160"/>
      <c r="AC382" s="160"/>
      <c r="AD382" s="160"/>
      <c r="AE382" s="160" t="s">
        <v>122</v>
      </c>
      <c r="AF382" s="160"/>
      <c r="AG382" s="160"/>
      <c r="AH382" s="160"/>
      <c r="AI382" s="160"/>
      <c r="AJ382" s="160"/>
      <c r="AK382" s="160"/>
      <c r="AL382" s="160"/>
      <c r="AM382" s="160"/>
      <c r="AN382" s="160"/>
      <c r="AO382" s="160"/>
      <c r="AP382" s="160"/>
      <c r="AQ382" s="160"/>
      <c r="AR382" s="160"/>
      <c r="AS382" s="160"/>
      <c r="AT382" s="160"/>
      <c r="AU382" s="160"/>
      <c r="AV382" s="160"/>
      <c r="AW382" s="160"/>
      <c r="AX382" s="160"/>
      <c r="AY382" s="160"/>
      <c r="AZ382" s="160"/>
      <c r="BA382" s="163" t="str">
        <f>C382</f>
        <v>Záda sololak s příčnými vzpěrami pro uchycení do zdi.</v>
      </c>
      <c r="BB382" s="160"/>
      <c r="BC382" s="160"/>
      <c r="BD382" s="160"/>
      <c r="BE382" s="160"/>
      <c r="BF382" s="160"/>
      <c r="BG382" s="160"/>
      <c r="BH382" s="160"/>
    </row>
    <row r="383" spans="1:60" outlineLevel="1">
      <c r="A383" s="161"/>
      <c r="B383" s="168"/>
      <c r="C383" s="269" t="s">
        <v>283</v>
      </c>
      <c r="D383" s="270"/>
      <c r="E383" s="271"/>
      <c r="F383" s="272"/>
      <c r="G383" s="273"/>
      <c r="H383" s="179"/>
      <c r="I383" s="179"/>
      <c r="J383" s="179"/>
      <c r="K383" s="179"/>
      <c r="L383" s="179"/>
      <c r="M383" s="179"/>
      <c r="N383" s="170"/>
      <c r="O383" s="170"/>
      <c r="P383" s="170"/>
      <c r="Q383" s="170"/>
      <c r="R383" s="170"/>
      <c r="S383" s="170"/>
      <c r="T383" s="171"/>
      <c r="U383" s="170"/>
      <c r="V383" s="160"/>
      <c r="W383" s="160"/>
      <c r="X383" s="160"/>
      <c r="Y383" s="160"/>
      <c r="Z383" s="160"/>
      <c r="AA383" s="160"/>
      <c r="AB383" s="160"/>
      <c r="AC383" s="160"/>
      <c r="AD383" s="160"/>
      <c r="AE383" s="160" t="s">
        <v>122</v>
      </c>
      <c r="AF383" s="160"/>
      <c r="AG383" s="160"/>
      <c r="AH383" s="160"/>
      <c r="AI383" s="160"/>
      <c r="AJ383" s="160"/>
      <c r="AK383" s="160"/>
      <c r="AL383" s="160"/>
      <c r="AM383" s="160"/>
      <c r="AN383" s="160"/>
      <c r="AO383" s="160"/>
      <c r="AP383" s="160"/>
      <c r="AQ383" s="160"/>
      <c r="AR383" s="160"/>
      <c r="AS383" s="160"/>
      <c r="AT383" s="160"/>
      <c r="AU383" s="160"/>
      <c r="AV383" s="160"/>
      <c r="AW383" s="160"/>
      <c r="AX383" s="160"/>
      <c r="AY383" s="160"/>
      <c r="AZ383" s="160"/>
      <c r="BA383" s="163" t="str">
        <f>C383</f>
        <v>Police se nesmí prohýbat.</v>
      </c>
      <c r="BB383" s="160"/>
      <c r="BC383" s="160"/>
      <c r="BD383" s="160"/>
      <c r="BE383" s="160"/>
      <c r="BF383" s="160"/>
      <c r="BG383" s="160"/>
      <c r="BH383" s="160"/>
    </row>
    <row r="384" spans="1:60" outlineLevel="1">
      <c r="A384" s="161"/>
      <c r="B384" s="168"/>
      <c r="C384" s="269" t="s">
        <v>284</v>
      </c>
      <c r="D384" s="270"/>
      <c r="E384" s="271"/>
      <c r="F384" s="272"/>
      <c r="G384" s="273"/>
      <c r="H384" s="179"/>
      <c r="I384" s="179"/>
      <c r="J384" s="179"/>
      <c r="K384" s="179"/>
      <c r="L384" s="179"/>
      <c r="M384" s="179"/>
      <c r="N384" s="170"/>
      <c r="O384" s="170"/>
      <c r="P384" s="170"/>
      <c r="Q384" s="170"/>
      <c r="R384" s="170"/>
      <c r="S384" s="170"/>
      <c r="T384" s="171"/>
      <c r="U384" s="170"/>
      <c r="V384" s="160"/>
      <c r="W384" s="160"/>
      <c r="X384" s="160"/>
      <c r="Y384" s="160"/>
      <c r="Z384" s="160"/>
      <c r="AA384" s="160"/>
      <c r="AB384" s="160"/>
      <c r="AC384" s="160"/>
      <c r="AD384" s="160"/>
      <c r="AE384" s="160" t="s">
        <v>122</v>
      </c>
      <c r="AF384" s="160"/>
      <c r="AG384" s="160"/>
      <c r="AH384" s="160"/>
      <c r="AI384" s="160"/>
      <c r="AJ384" s="160"/>
      <c r="AK384" s="160"/>
      <c r="AL384" s="160"/>
      <c r="AM384" s="160"/>
      <c r="AN384" s="160"/>
      <c r="AO384" s="160"/>
      <c r="AP384" s="160"/>
      <c r="AQ384" s="160"/>
      <c r="AR384" s="160"/>
      <c r="AS384" s="160"/>
      <c r="AT384" s="160"/>
      <c r="AU384" s="160"/>
      <c r="AV384" s="160"/>
      <c r="AW384" s="160"/>
      <c r="AX384" s="160"/>
      <c r="AY384" s="160"/>
      <c r="AZ384" s="160"/>
      <c r="BA384" s="163" t="str">
        <f>C384</f>
        <v>Korpus -  ABS 0.5 mm, na namáhané hrany ABS 2mm</v>
      </c>
      <c r="BB384" s="160"/>
      <c r="BC384" s="160"/>
      <c r="BD384" s="160"/>
      <c r="BE384" s="160"/>
      <c r="BF384" s="160"/>
      <c r="BG384" s="160"/>
      <c r="BH384" s="160"/>
    </row>
    <row r="385" spans="1:60" outlineLevel="1">
      <c r="A385" s="161"/>
      <c r="B385" s="168"/>
      <c r="C385" s="199" t="s">
        <v>131</v>
      </c>
      <c r="D385" s="172"/>
      <c r="E385" s="176"/>
      <c r="F385" s="180"/>
      <c r="G385" s="180"/>
      <c r="H385" s="179"/>
      <c r="I385" s="179"/>
      <c r="J385" s="179"/>
      <c r="K385" s="179"/>
      <c r="L385" s="179"/>
      <c r="M385" s="179"/>
      <c r="N385" s="170"/>
      <c r="O385" s="170"/>
      <c r="P385" s="170"/>
      <c r="Q385" s="170"/>
      <c r="R385" s="170"/>
      <c r="S385" s="170"/>
      <c r="T385" s="171"/>
      <c r="U385" s="170"/>
      <c r="V385" s="160"/>
      <c r="W385" s="160"/>
      <c r="X385" s="160"/>
      <c r="Y385" s="160"/>
      <c r="Z385" s="160"/>
      <c r="AA385" s="160"/>
      <c r="AB385" s="160"/>
      <c r="AC385" s="160"/>
      <c r="AD385" s="160"/>
      <c r="AE385" s="160" t="s">
        <v>122</v>
      </c>
      <c r="AF385" s="160"/>
      <c r="AG385" s="160"/>
      <c r="AH385" s="160"/>
      <c r="AI385" s="160"/>
      <c r="AJ385" s="160"/>
      <c r="AK385" s="160"/>
      <c r="AL385" s="160"/>
      <c r="AM385" s="160"/>
      <c r="AN385" s="160"/>
      <c r="AO385" s="160"/>
      <c r="AP385" s="160"/>
      <c r="AQ385" s="160"/>
      <c r="AR385" s="160"/>
      <c r="AS385" s="160"/>
      <c r="AT385" s="160"/>
      <c r="AU385" s="160"/>
      <c r="AV385" s="160"/>
      <c r="AW385" s="160"/>
      <c r="AX385" s="160"/>
      <c r="AY385" s="160"/>
      <c r="AZ385" s="160"/>
      <c r="BA385" s="160"/>
      <c r="BB385" s="160"/>
      <c r="BC385" s="160"/>
      <c r="BD385" s="160"/>
      <c r="BE385" s="160"/>
      <c r="BF385" s="160"/>
      <c r="BG385" s="160"/>
      <c r="BH385" s="160"/>
    </row>
    <row r="386" spans="1:60" outlineLevel="1">
      <c r="A386" s="161"/>
      <c r="B386" s="168"/>
      <c r="C386" s="269" t="s">
        <v>285</v>
      </c>
      <c r="D386" s="270"/>
      <c r="E386" s="271"/>
      <c r="F386" s="272"/>
      <c r="G386" s="273"/>
      <c r="H386" s="179"/>
      <c r="I386" s="179"/>
      <c r="J386" s="179"/>
      <c r="K386" s="179"/>
      <c r="L386" s="179"/>
      <c r="M386" s="179"/>
      <c r="N386" s="170"/>
      <c r="O386" s="170"/>
      <c r="P386" s="170"/>
      <c r="Q386" s="170"/>
      <c r="R386" s="170"/>
      <c r="S386" s="170"/>
      <c r="T386" s="171"/>
      <c r="U386" s="170"/>
      <c r="V386" s="160"/>
      <c r="W386" s="160"/>
      <c r="X386" s="160"/>
      <c r="Y386" s="160"/>
      <c r="Z386" s="160"/>
      <c r="AA386" s="160"/>
      <c r="AB386" s="160"/>
      <c r="AC386" s="160"/>
      <c r="AD386" s="160"/>
      <c r="AE386" s="160" t="s">
        <v>122</v>
      </c>
      <c r="AF386" s="160"/>
      <c r="AG386" s="160"/>
      <c r="AH386" s="160"/>
      <c r="AI386" s="160"/>
      <c r="AJ386" s="160"/>
      <c r="AK386" s="160"/>
      <c r="AL386" s="160"/>
      <c r="AM386" s="160"/>
      <c r="AN386" s="160"/>
      <c r="AO386" s="160"/>
      <c r="AP386" s="160"/>
      <c r="AQ386" s="160"/>
      <c r="AR386" s="160"/>
      <c r="AS386" s="160"/>
      <c r="AT386" s="160"/>
      <c r="AU386" s="160"/>
      <c r="AV386" s="160"/>
      <c r="AW386" s="160"/>
      <c r="AX386" s="160"/>
      <c r="AY386" s="160"/>
      <c r="AZ386" s="160"/>
      <c r="BA386" s="163" t="str">
        <f>C386</f>
        <v>Kotvení do zdi.</v>
      </c>
      <c r="BB386" s="160"/>
      <c r="BC386" s="160"/>
      <c r="BD386" s="160"/>
      <c r="BE386" s="160"/>
      <c r="BF386" s="160"/>
      <c r="BG386" s="160"/>
      <c r="BH386" s="160"/>
    </row>
    <row r="387" spans="1:60" outlineLevel="1">
      <c r="A387" s="161"/>
      <c r="B387" s="168"/>
      <c r="C387" s="199" t="s">
        <v>131</v>
      </c>
      <c r="D387" s="172"/>
      <c r="E387" s="176"/>
      <c r="F387" s="180"/>
      <c r="G387" s="180"/>
      <c r="H387" s="179"/>
      <c r="I387" s="179"/>
      <c r="J387" s="179"/>
      <c r="K387" s="179"/>
      <c r="L387" s="179"/>
      <c r="M387" s="179"/>
      <c r="N387" s="170"/>
      <c r="O387" s="170"/>
      <c r="P387" s="170"/>
      <c r="Q387" s="170"/>
      <c r="R387" s="170"/>
      <c r="S387" s="170"/>
      <c r="T387" s="171"/>
      <c r="U387" s="170"/>
      <c r="V387" s="160"/>
      <c r="W387" s="160"/>
      <c r="X387" s="160"/>
      <c r="Y387" s="160"/>
      <c r="Z387" s="160"/>
      <c r="AA387" s="160"/>
      <c r="AB387" s="160"/>
      <c r="AC387" s="160"/>
      <c r="AD387" s="160"/>
      <c r="AE387" s="160" t="s">
        <v>122</v>
      </c>
      <c r="AF387" s="160"/>
      <c r="AG387" s="160"/>
      <c r="AH387" s="160"/>
      <c r="AI387" s="160"/>
      <c r="AJ387" s="160"/>
      <c r="AK387" s="160"/>
      <c r="AL387" s="160"/>
      <c r="AM387" s="160"/>
      <c r="AN387" s="160"/>
      <c r="AO387" s="160"/>
      <c r="AP387" s="160"/>
      <c r="AQ387" s="160"/>
      <c r="AR387" s="160"/>
      <c r="AS387" s="160"/>
      <c r="AT387" s="160"/>
      <c r="AU387" s="160"/>
      <c r="AV387" s="160"/>
      <c r="AW387" s="160"/>
      <c r="AX387" s="160"/>
      <c r="AY387" s="160"/>
      <c r="AZ387" s="160"/>
      <c r="BA387" s="160"/>
      <c r="BB387" s="160"/>
      <c r="BC387" s="160"/>
      <c r="BD387" s="160"/>
      <c r="BE387" s="160"/>
      <c r="BF387" s="160"/>
      <c r="BG387" s="160"/>
      <c r="BH387" s="160"/>
    </row>
    <row r="388" spans="1:60" outlineLevel="1">
      <c r="A388" s="161"/>
      <c r="B388" s="168"/>
      <c r="C388" s="269" t="s">
        <v>126</v>
      </c>
      <c r="D388" s="270"/>
      <c r="E388" s="271"/>
      <c r="F388" s="272"/>
      <c r="G388" s="273"/>
      <c r="H388" s="179"/>
      <c r="I388" s="179"/>
      <c r="J388" s="179"/>
      <c r="K388" s="179"/>
      <c r="L388" s="179"/>
      <c r="M388" s="179"/>
      <c r="N388" s="170"/>
      <c r="O388" s="170"/>
      <c r="P388" s="170"/>
      <c r="Q388" s="170"/>
      <c r="R388" s="170"/>
      <c r="S388" s="170"/>
      <c r="T388" s="171"/>
      <c r="U388" s="170"/>
      <c r="V388" s="160"/>
      <c r="W388" s="160"/>
      <c r="X388" s="160"/>
      <c r="Y388" s="160"/>
      <c r="Z388" s="160"/>
      <c r="AA388" s="160"/>
      <c r="AB388" s="160"/>
      <c r="AC388" s="160"/>
      <c r="AD388" s="160"/>
      <c r="AE388" s="160" t="s">
        <v>122</v>
      </c>
      <c r="AF388" s="160"/>
      <c r="AG388" s="160"/>
      <c r="AH388" s="160"/>
      <c r="AI388" s="160"/>
      <c r="AJ388" s="160"/>
      <c r="AK388" s="160"/>
      <c r="AL388" s="160"/>
      <c r="AM388" s="160"/>
      <c r="AN388" s="160"/>
      <c r="AO388" s="160"/>
      <c r="AP388" s="160"/>
      <c r="AQ388" s="160"/>
      <c r="AR388" s="160"/>
      <c r="AS388" s="160"/>
      <c r="AT388" s="160"/>
      <c r="AU388" s="160"/>
      <c r="AV388" s="160"/>
      <c r="AW388" s="160"/>
      <c r="AX388" s="160"/>
      <c r="AY388" s="160"/>
      <c r="AZ388" s="160"/>
      <c r="BA388" s="163" t="str">
        <f>C388</f>
        <v>Položka je včetně dopravy a montáže</v>
      </c>
      <c r="BB388" s="160"/>
      <c r="BC388" s="160"/>
      <c r="BD388" s="160"/>
      <c r="BE388" s="160"/>
      <c r="BF388" s="160"/>
      <c r="BG388" s="160"/>
      <c r="BH388" s="160"/>
    </row>
    <row r="389" spans="1:60">
      <c r="A389" s="162" t="s">
        <v>115</v>
      </c>
      <c r="B389" s="169" t="s">
        <v>80</v>
      </c>
      <c r="C389" s="200" t="s">
        <v>81</v>
      </c>
      <c r="D389" s="173"/>
      <c r="E389" s="177"/>
      <c r="F389" s="181"/>
      <c r="G389" s="181">
        <f>SUMIF(AE390:AE400,"&lt;&gt;NOR",G390:G400)</f>
        <v>0</v>
      </c>
      <c r="H389" s="181"/>
      <c r="I389" s="181">
        <f>SUM(I390:I400)</f>
        <v>0</v>
      </c>
      <c r="J389" s="181"/>
      <c r="K389" s="181">
        <f>SUM(K390:K400)</f>
        <v>0</v>
      </c>
      <c r="L389" s="181"/>
      <c r="M389" s="181">
        <f>SUM(M390:M400)</f>
        <v>0</v>
      </c>
      <c r="N389" s="173"/>
      <c r="O389" s="173">
        <f>SUM(O390:O400)</f>
        <v>0</v>
      </c>
      <c r="P389" s="173"/>
      <c r="Q389" s="173">
        <f>SUM(Q390:Q400)</f>
        <v>0</v>
      </c>
      <c r="R389" s="173"/>
      <c r="S389" s="173"/>
      <c r="T389" s="174"/>
      <c r="U389" s="173">
        <f>SUM(U390:U400)</f>
        <v>0</v>
      </c>
      <c r="AE389" t="s">
        <v>116</v>
      </c>
    </row>
    <row r="390" spans="1:60" ht="20.399999999999999" outlineLevel="1">
      <c r="A390" s="161">
        <v>36</v>
      </c>
      <c r="B390" s="168" t="s">
        <v>288</v>
      </c>
      <c r="C390" s="198" t="s">
        <v>289</v>
      </c>
      <c r="D390" s="170" t="s">
        <v>119</v>
      </c>
      <c r="E390" s="175">
        <v>2</v>
      </c>
      <c r="F390" s="178"/>
      <c r="G390" s="179">
        <f>ROUND(E390*F390,2)</f>
        <v>0</v>
      </c>
      <c r="H390" s="178"/>
      <c r="I390" s="179">
        <f>ROUND(E390*H390,2)</f>
        <v>0</v>
      </c>
      <c r="J390" s="178"/>
      <c r="K390" s="179">
        <f>ROUND(E390*J390,2)</f>
        <v>0</v>
      </c>
      <c r="L390" s="179">
        <v>21</v>
      </c>
      <c r="M390" s="179">
        <f>G390*(1+L390/100)</f>
        <v>0</v>
      </c>
      <c r="N390" s="170">
        <v>0</v>
      </c>
      <c r="O390" s="170">
        <f>ROUND(E390*N390,5)</f>
        <v>0</v>
      </c>
      <c r="P390" s="170">
        <v>0</v>
      </c>
      <c r="Q390" s="170">
        <f>ROUND(E390*P390,5)</f>
        <v>0</v>
      </c>
      <c r="R390" s="170"/>
      <c r="S390" s="170"/>
      <c r="T390" s="171">
        <v>0</v>
      </c>
      <c r="U390" s="170">
        <f>ROUND(E390*T390,2)</f>
        <v>0</v>
      </c>
      <c r="V390" s="160"/>
      <c r="W390" s="160"/>
      <c r="X390" s="160"/>
      <c r="Y390" s="160"/>
      <c r="Z390" s="160"/>
      <c r="AA390" s="160"/>
      <c r="AB390" s="160"/>
      <c r="AC390" s="160"/>
      <c r="AD390" s="160"/>
      <c r="AE390" s="160" t="s">
        <v>120</v>
      </c>
      <c r="AF390" s="160"/>
      <c r="AG390" s="160"/>
      <c r="AH390" s="160"/>
      <c r="AI390" s="160"/>
      <c r="AJ390" s="160"/>
      <c r="AK390" s="160"/>
      <c r="AL390" s="160"/>
      <c r="AM390" s="160"/>
      <c r="AN390" s="160"/>
      <c r="AO390" s="160"/>
      <c r="AP390" s="160"/>
      <c r="AQ390" s="160"/>
      <c r="AR390" s="160"/>
      <c r="AS390" s="160"/>
      <c r="AT390" s="160"/>
      <c r="AU390" s="160"/>
      <c r="AV390" s="160"/>
      <c r="AW390" s="160"/>
      <c r="AX390" s="160"/>
      <c r="AY390" s="160"/>
      <c r="AZ390" s="160"/>
      <c r="BA390" s="160"/>
      <c r="BB390" s="160"/>
      <c r="BC390" s="160"/>
      <c r="BD390" s="160"/>
      <c r="BE390" s="160"/>
      <c r="BF390" s="160"/>
      <c r="BG390" s="160"/>
      <c r="BH390" s="160"/>
    </row>
    <row r="391" spans="1:60" outlineLevel="1">
      <c r="A391" s="161"/>
      <c r="B391" s="168"/>
      <c r="C391" s="269" t="s">
        <v>281</v>
      </c>
      <c r="D391" s="270"/>
      <c r="E391" s="271"/>
      <c r="F391" s="272"/>
      <c r="G391" s="273"/>
      <c r="H391" s="179"/>
      <c r="I391" s="179"/>
      <c r="J391" s="179"/>
      <c r="K391" s="179"/>
      <c r="L391" s="179"/>
      <c r="M391" s="179"/>
      <c r="N391" s="170"/>
      <c r="O391" s="170"/>
      <c r="P391" s="170"/>
      <c r="Q391" s="170"/>
      <c r="R391" s="170"/>
      <c r="S391" s="170"/>
      <c r="T391" s="171"/>
      <c r="U391" s="170"/>
      <c r="V391" s="160"/>
      <c r="W391" s="160"/>
      <c r="X391" s="160"/>
      <c r="Y391" s="160"/>
      <c r="Z391" s="160"/>
      <c r="AA391" s="160"/>
      <c r="AB391" s="160"/>
      <c r="AC391" s="160"/>
      <c r="AD391" s="160"/>
      <c r="AE391" s="160" t="s">
        <v>122</v>
      </c>
      <c r="AF391" s="160"/>
      <c r="AG391" s="160"/>
      <c r="AH391" s="160"/>
      <c r="AI391" s="160"/>
      <c r="AJ391" s="160"/>
      <c r="AK391" s="160"/>
      <c r="AL391" s="160"/>
      <c r="AM391" s="160"/>
      <c r="AN391" s="160"/>
      <c r="AO391" s="160"/>
      <c r="AP391" s="160"/>
      <c r="AQ391" s="160"/>
      <c r="AR391" s="160"/>
      <c r="AS391" s="160"/>
      <c r="AT391" s="160"/>
      <c r="AU391" s="160"/>
      <c r="AV391" s="160"/>
      <c r="AW391" s="160"/>
      <c r="AX391" s="160"/>
      <c r="AY391" s="160"/>
      <c r="AZ391" s="160"/>
      <c r="BA391" s="163" t="str">
        <f>C391</f>
        <v>Korpusy LDT tl.18mm</v>
      </c>
      <c r="BB391" s="160"/>
      <c r="BC391" s="160"/>
      <c r="BD391" s="160"/>
      <c r="BE391" s="160"/>
      <c r="BF391" s="160"/>
      <c r="BG391" s="160"/>
      <c r="BH391" s="160"/>
    </row>
    <row r="392" spans="1:60" outlineLevel="1">
      <c r="A392" s="161"/>
      <c r="B392" s="168"/>
      <c r="C392" s="269" t="s">
        <v>282</v>
      </c>
      <c r="D392" s="270"/>
      <c r="E392" s="271"/>
      <c r="F392" s="272"/>
      <c r="G392" s="273"/>
      <c r="H392" s="179"/>
      <c r="I392" s="179"/>
      <c r="J392" s="179"/>
      <c r="K392" s="179"/>
      <c r="L392" s="179"/>
      <c r="M392" s="179"/>
      <c r="N392" s="170"/>
      <c r="O392" s="170"/>
      <c r="P392" s="170"/>
      <c r="Q392" s="170"/>
      <c r="R392" s="170"/>
      <c r="S392" s="170"/>
      <c r="T392" s="171"/>
      <c r="U392" s="170"/>
      <c r="V392" s="160"/>
      <c r="W392" s="160"/>
      <c r="X392" s="160"/>
      <c r="Y392" s="160"/>
      <c r="Z392" s="160"/>
      <c r="AA392" s="160"/>
      <c r="AB392" s="160"/>
      <c r="AC392" s="160"/>
      <c r="AD392" s="160"/>
      <c r="AE392" s="160" t="s">
        <v>122</v>
      </c>
      <c r="AF392" s="160"/>
      <c r="AG392" s="160"/>
      <c r="AH392" s="160"/>
      <c r="AI392" s="160"/>
      <c r="AJ392" s="160"/>
      <c r="AK392" s="160"/>
      <c r="AL392" s="160"/>
      <c r="AM392" s="160"/>
      <c r="AN392" s="160"/>
      <c r="AO392" s="160"/>
      <c r="AP392" s="160"/>
      <c r="AQ392" s="160"/>
      <c r="AR392" s="160"/>
      <c r="AS392" s="160"/>
      <c r="AT392" s="160"/>
      <c r="AU392" s="160"/>
      <c r="AV392" s="160"/>
      <c r="AW392" s="160"/>
      <c r="AX392" s="160"/>
      <c r="AY392" s="160"/>
      <c r="AZ392" s="160"/>
      <c r="BA392" s="163" t="str">
        <f>C392</f>
        <v>skříně s posuvnými dveřmi a kvalitními pojezdy</v>
      </c>
      <c r="BB392" s="160"/>
      <c r="BC392" s="160"/>
      <c r="BD392" s="160"/>
      <c r="BE392" s="160"/>
      <c r="BF392" s="160"/>
      <c r="BG392" s="160"/>
      <c r="BH392" s="160"/>
    </row>
    <row r="393" spans="1:60" outlineLevel="1">
      <c r="A393" s="161"/>
      <c r="B393" s="168"/>
      <c r="C393" s="269" t="s">
        <v>362</v>
      </c>
      <c r="D393" s="270"/>
      <c r="E393" s="271"/>
      <c r="F393" s="272"/>
      <c r="G393" s="273"/>
      <c r="H393" s="179"/>
      <c r="I393" s="179"/>
      <c r="J393" s="179"/>
      <c r="K393" s="179"/>
      <c r="L393" s="179"/>
      <c r="M393" s="179"/>
      <c r="N393" s="170"/>
      <c r="O393" s="170"/>
      <c r="P393" s="170"/>
      <c r="Q393" s="170"/>
      <c r="R393" s="170"/>
      <c r="S393" s="170"/>
      <c r="T393" s="171"/>
      <c r="U393" s="170"/>
      <c r="V393" s="160"/>
      <c r="W393" s="160"/>
      <c r="X393" s="160"/>
      <c r="Y393" s="160"/>
      <c r="Z393" s="160"/>
      <c r="AA393" s="160"/>
      <c r="AB393" s="160"/>
      <c r="AC393" s="160"/>
      <c r="AD393" s="160"/>
      <c r="AE393" s="160" t="s">
        <v>122</v>
      </c>
      <c r="AF393" s="160"/>
      <c r="AG393" s="160"/>
      <c r="AH393" s="160"/>
      <c r="AI393" s="160"/>
      <c r="AJ393" s="160"/>
      <c r="AK393" s="160"/>
      <c r="AL393" s="160"/>
      <c r="AM393" s="160"/>
      <c r="AN393" s="160"/>
      <c r="AO393" s="160"/>
      <c r="AP393" s="160"/>
      <c r="AQ393" s="160"/>
      <c r="AR393" s="160"/>
      <c r="AS393" s="160"/>
      <c r="AT393" s="160"/>
      <c r="AU393" s="160"/>
      <c r="AV393" s="160"/>
      <c r="AW393" s="160"/>
      <c r="AX393" s="160"/>
      <c r="AY393" s="160"/>
      <c r="AZ393" s="160"/>
      <c r="BA393" s="163" t="str">
        <f>C393</f>
        <v>Záda sololak s příčnými vzpěrami pro uchycení do zdi.</v>
      </c>
      <c r="BB393" s="160"/>
      <c r="BC393" s="160"/>
      <c r="BD393" s="160"/>
      <c r="BE393" s="160"/>
      <c r="BF393" s="160"/>
      <c r="BG393" s="160"/>
      <c r="BH393" s="160"/>
    </row>
    <row r="394" spans="1:60" outlineLevel="1">
      <c r="A394" s="161"/>
      <c r="B394" s="168"/>
      <c r="C394" s="269" t="s">
        <v>283</v>
      </c>
      <c r="D394" s="270"/>
      <c r="E394" s="271"/>
      <c r="F394" s="272"/>
      <c r="G394" s="273"/>
      <c r="H394" s="179"/>
      <c r="I394" s="179"/>
      <c r="J394" s="179"/>
      <c r="K394" s="179"/>
      <c r="L394" s="179"/>
      <c r="M394" s="179"/>
      <c r="N394" s="170"/>
      <c r="O394" s="170"/>
      <c r="P394" s="170"/>
      <c r="Q394" s="170"/>
      <c r="R394" s="170"/>
      <c r="S394" s="170"/>
      <c r="T394" s="171"/>
      <c r="U394" s="170"/>
      <c r="V394" s="160"/>
      <c r="W394" s="160"/>
      <c r="X394" s="160"/>
      <c r="Y394" s="160"/>
      <c r="Z394" s="160"/>
      <c r="AA394" s="160"/>
      <c r="AB394" s="160"/>
      <c r="AC394" s="160"/>
      <c r="AD394" s="160"/>
      <c r="AE394" s="160" t="s">
        <v>122</v>
      </c>
      <c r="AF394" s="160"/>
      <c r="AG394" s="160"/>
      <c r="AH394" s="160"/>
      <c r="AI394" s="160"/>
      <c r="AJ394" s="160"/>
      <c r="AK394" s="160"/>
      <c r="AL394" s="160"/>
      <c r="AM394" s="160"/>
      <c r="AN394" s="160"/>
      <c r="AO394" s="160"/>
      <c r="AP394" s="160"/>
      <c r="AQ394" s="160"/>
      <c r="AR394" s="160"/>
      <c r="AS394" s="160"/>
      <c r="AT394" s="160"/>
      <c r="AU394" s="160"/>
      <c r="AV394" s="160"/>
      <c r="AW394" s="160"/>
      <c r="AX394" s="160"/>
      <c r="AY394" s="160"/>
      <c r="AZ394" s="160"/>
      <c r="BA394" s="163" t="str">
        <f>C394</f>
        <v>Police se nesmí prohýbat.</v>
      </c>
      <c r="BB394" s="160"/>
      <c r="BC394" s="160"/>
      <c r="BD394" s="160"/>
      <c r="BE394" s="160"/>
      <c r="BF394" s="160"/>
      <c r="BG394" s="160"/>
      <c r="BH394" s="160"/>
    </row>
    <row r="395" spans="1:60" outlineLevel="1">
      <c r="A395" s="161"/>
      <c r="B395" s="168"/>
      <c r="C395" s="269" t="s">
        <v>284</v>
      </c>
      <c r="D395" s="270"/>
      <c r="E395" s="271"/>
      <c r="F395" s="272"/>
      <c r="G395" s="273"/>
      <c r="H395" s="179"/>
      <c r="I395" s="179"/>
      <c r="J395" s="179"/>
      <c r="K395" s="179"/>
      <c r="L395" s="179"/>
      <c r="M395" s="179"/>
      <c r="N395" s="170"/>
      <c r="O395" s="170"/>
      <c r="P395" s="170"/>
      <c r="Q395" s="170"/>
      <c r="R395" s="170"/>
      <c r="S395" s="170"/>
      <c r="T395" s="171"/>
      <c r="U395" s="170"/>
      <c r="V395" s="160"/>
      <c r="W395" s="160"/>
      <c r="X395" s="160"/>
      <c r="Y395" s="160"/>
      <c r="Z395" s="160"/>
      <c r="AA395" s="160"/>
      <c r="AB395" s="160"/>
      <c r="AC395" s="160"/>
      <c r="AD395" s="160"/>
      <c r="AE395" s="160" t="s">
        <v>122</v>
      </c>
      <c r="AF395" s="160"/>
      <c r="AG395" s="160"/>
      <c r="AH395" s="160"/>
      <c r="AI395" s="160"/>
      <c r="AJ395" s="160"/>
      <c r="AK395" s="160"/>
      <c r="AL395" s="160"/>
      <c r="AM395" s="160"/>
      <c r="AN395" s="160"/>
      <c r="AO395" s="160"/>
      <c r="AP395" s="160"/>
      <c r="AQ395" s="160"/>
      <c r="AR395" s="160"/>
      <c r="AS395" s="160"/>
      <c r="AT395" s="160"/>
      <c r="AU395" s="160"/>
      <c r="AV395" s="160"/>
      <c r="AW395" s="160"/>
      <c r="AX395" s="160"/>
      <c r="AY395" s="160"/>
      <c r="AZ395" s="160"/>
      <c r="BA395" s="163" t="str">
        <f>C395</f>
        <v>Korpus -  ABS 0.5 mm, na namáhané hrany ABS 2mm</v>
      </c>
      <c r="BB395" s="160"/>
      <c r="BC395" s="160"/>
      <c r="BD395" s="160"/>
      <c r="BE395" s="160"/>
      <c r="BF395" s="160"/>
      <c r="BG395" s="160"/>
      <c r="BH395" s="160"/>
    </row>
    <row r="396" spans="1:60" outlineLevel="1">
      <c r="A396" s="161"/>
      <c r="B396" s="168"/>
      <c r="C396" s="199" t="s">
        <v>131</v>
      </c>
      <c r="D396" s="172"/>
      <c r="E396" s="176"/>
      <c r="F396" s="180"/>
      <c r="G396" s="180"/>
      <c r="H396" s="179"/>
      <c r="I396" s="179"/>
      <c r="J396" s="179"/>
      <c r="K396" s="179"/>
      <c r="L396" s="179"/>
      <c r="M396" s="179"/>
      <c r="N396" s="170"/>
      <c r="O396" s="170"/>
      <c r="P396" s="170"/>
      <c r="Q396" s="170"/>
      <c r="R396" s="170"/>
      <c r="S396" s="170"/>
      <c r="T396" s="171"/>
      <c r="U396" s="170"/>
      <c r="V396" s="160"/>
      <c r="W396" s="160"/>
      <c r="X396" s="160"/>
      <c r="Y396" s="160"/>
      <c r="Z396" s="160"/>
      <c r="AA396" s="160"/>
      <c r="AB396" s="160"/>
      <c r="AC396" s="160"/>
      <c r="AD396" s="160"/>
      <c r="AE396" s="160" t="s">
        <v>122</v>
      </c>
      <c r="AF396" s="160"/>
      <c r="AG396" s="160"/>
      <c r="AH396" s="160"/>
      <c r="AI396" s="160"/>
      <c r="AJ396" s="160"/>
      <c r="AK396" s="160"/>
      <c r="AL396" s="160"/>
      <c r="AM396" s="160"/>
      <c r="AN396" s="160"/>
      <c r="AO396" s="160"/>
      <c r="AP396" s="160"/>
      <c r="AQ396" s="160"/>
      <c r="AR396" s="160"/>
      <c r="AS396" s="160"/>
      <c r="AT396" s="160"/>
      <c r="AU396" s="160"/>
      <c r="AV396" s="160"/>
      <c r="AW396" s="160"/>
      <c r="AX396" s="160"/>
      <c r="AY396" s="160"/>
      <c r="AZ396" s="160"/>
      <c r="BA396" s="160"/>
      <c r="BB396" s="160"/>
      <c r="BC396" s="160"/>
      <c r="BD396" s="160"/>
      <c r="BE396" s="160"/>
      <c r="BF396" s="160"/>
      <c r="BG396" s="160"/>
      <c r="BH396" s="160"/>
    </row>
    <row r="397" spans="1:60" outlineLevel="1">
      <c r="A397" s="161"/>
      <c r="B397" s="168"/>
      <c r="C397" s="269" t="s">
        <v>285</v>
      </c>
      <c r="D397" s="270"/>
      <c r="E397" s="271"/>
      <c r="F397" s="272"/>
      <c r="G397" s="273"/>
      <c r="H397" s="179"/>
      <c r="I397" s="179"/>
      <c r="J397" s="179"/>
      <c r="K397" s="179"/>
      <c r="L397" s="179"/>
      <c r="M397" s="179"/>
      <c r="N397" s="170"/>
      <c r="O397" s="170"/>
      <c r="P397" s="170"/>
      <c r="Q397" s="170"/>
      <c r="R397" s="170"/>
      <c r="S397" s="170"/>
      <c r="T397" s="171"/>
      <c r="U397" s="170"/>
      <c r="V397" s="160"/>
      <c r="W397" s="160"/>
      <c r="X397" s="160"/>
      <c r="Y397" s="160"/>
      <c r="Z397" s="160"/>
      <c r="AA397" s="160"/>
      <c r="AB397" s="160"/>
      <c r="AC397" s="160"/>
      <c r="AD397" s="160"/>
      <c r="AE397" s="160" t="s">
        <v>122</v>
      </c>
      <c r="AF397" s="160"/>
      <c r="AG397" s="160"/>
      <c r="AH397" s="160"/>
      <c r="AI397" s="160"/>
      <c r="AJ397" s="160"/>
      <c r="AK397" s="160"/>
      <c r="AL397" s="160"/>
      <c r="AM397" s="160"/>
      <c r="AN397" s="160"/>
      <c r="AO397" s="160"/>
      <c r="AP397" s="160"/>
      <c r="AQ397" s="160"/>
      <c r="AR397" s="160"/>
      <c r="AS397" s="160"/>
      <c r="AT397" s="160"/>
      <c r="AU397" s="160"/>
      <c r="AV397" s="160"/>
      <c r="AW397" s="160"/>
      <c r="AX397" s="160"/>
      <c r="AY397" s="160"/>
      <c r="AZ397" s="160"/>
      <c r="BA397" s="163" t="str">
        <f>C397</f>
        <v>Kotvení do zdi.</v>
      </c>
      <c r="BB397" s="160"/>
      <c r="BC397" s="160"/>
      <c r="BD397" s="160"/>
      <c r="BE397" s="160"/>
      <c r="BF397" s="160"/>
      <c r="BG397" s="160"/>
      <c r="BH397" s="160"/>
    </row>
    <row r="398" spans="1:60" outlineLevel="1">
      <c r="A398" s="161"/>
      <c r="B398" s="168"/>
      <c r="C398" s="269" t="s">
        <v>290</v>
      </c>
      <c r="D398" s="270"/>
      <c r="E398" s="271"/>
      <c r="F398" s="272"/>
      <c r="G398" s="273"/>
      <c r="H398" s="179"/>
      <c r="I398" s="179"/>
      <c r="J398" s="179"/>
      <c r="K398" s="179"/>
      <c r="L398" s="179"/>
      <c r="M398" s="179"/>
      <c r="N398" s="170"/>
      <c r="O398" s="170"/>
      <c r="P398" s="170"/>
      <c r="Q398" s="170"/>
      <c r="R398" s="170"/>
      <c r="S398" s="170"/>
      <c r="T398" s="171"/>
      <c r="U398" s="170"/>
      <c r="V398" s="160"/>
      <c r="W398" s="160"/>
      <c r="X398" s="160"/>
      <c r="Y398" s="160"/>
      <c r="Z398" s="160"/>
      <c r="AA398" s="160"/>
      <c r="AB398" s="160"/>
      <c r="AC398" s="160"/>
      <c r="AD398" s="160"/>
      <c r="AE398" s="160" t="s">
        <v>122</v>
      </c>
      <c r="AF398" s="160"/>
      <c r="AG398" s="160"/>
      <c r="AH398" s="160"/>
      <c r="AI398" s="160"/>
      <c r="AJ398" s="160"/>
      <c r="AK398" s="160"/>
      <c r="AL398" s="160"/>
      <c r="AM398" s="160"/>
      <c r="AN398" s="160"/>
      <c r="AO398" s="160"/>
      <c r="AP398" s="160"/>
      <c r="AQ398" s="160"/>
      <c r="AR398" s="160"/>
      <c r="AS398" s="160"/>
      <c r="AT398" s="160"/>
      <c r="AU398" s="160"/>
      <c r="AV398" s="160"/>
      <c r="AW398" s="160"/>
      <c r="AX398" s="160"/>
      <c r="AY398" s="160"/>
      <c r="AZ398" s="160"/>
      <c r="BA398" s="163" t="str">
        <f>C398</f>
        <v>Začištění stavebního otvoru obložkami.</v>
      </c>
      <c r="BB398" s="160"/>
      <c r="BC398" s="160"/>
      <c r="BD398" s="160"/>
      <c r="BE398" s="160"/>
      <c r="BF398" s="160"/>
      <c r="BG398" s="160"/>
      <c r="BH398" s="160"/>
    </row>
    <row r="399" spans="1:60" outlineLevel="1">
      <c r="A399" s="161"/>
      <c r="B399" s="168"/>
      <c r="C399" s="199" t="s">
        <v>131</v>
      </c>
      <c r="D399" s="172"/>
      <c r="E399" s="176"/>
      <c r="F399" s="180"/>
      <c r="G399" s="180"/>
      <c r="H399" s="179"/>
      <c r="I399" s="179"/>
      <c r="J399" s="179"/>
      <c r="K399" s="179"/>
      <c r="L399" s="179"/>
      <c r="M399" s="179"/>
      <c r="N399" s="170"/>
      <c r="O399" s="170"/>
      <c r="P399" s="170"/>
      <c r="Q399" s="170"/>
      <c r="R399" s="170"/>
      <c r="S399" s="170"/>
      <c r="T399" s="171"/>
      <c r="U399" s="170"/>
      <c r="V399" s="160"/>
      <c r="W399" s="160"/>
      <c r="X399" s="160"/>
      <c r="Y399" s="160"/>
      <c r="Z399" s="160"/>
      <c r="AA399" s="160"/>
      <c r="AB399" s="160"/>
      <c r="AC399" s="160"/>
      <c r="AD399" s="160"/>
      <c r="AE399" s="160" t="s">
        <v>122</v>
      </c>
      <c r="AF399" s="160"/>
      <c r="AG399" s="160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0"/>
      <c r="AT399" s="160"/>
      <c r="AU399" s="160"/>
      <c r="AV399" s="160"/>
      <c r="AW399" s="160"/>
      <c r="AX399" s="160"/>
      <c r="AY399" s="160"/>
      <c r="AZ399" s="160"/>
      <c r="BA399" s="160"/>
      <c r="BB399" s="160"/>
      <c r="BC399" s="160"/>
      <c r="BD399" s="160"/>
      <c r="BE399" s="160"/>
      <c r="BF399" s="160"/>
      <c r="BG399" s="160"/>
      <c r="BH399" s="160"/>
    </row>
    <row r="400" spans="1:60" outlineLevel="1">
      <c r="A400" s="161"/>
      <c r="B400" s="168"/>
      <c r="C400" s="269" t="s">
        <v>126</v>
      </c>
      <c r="D400" s="270"/>
      <c r="E400" s="271"/>
      <c r="F400" s="272"/>
      <c r="G400" s="273"/>
      <c r="H400" s="179"/>
      <c r="I400" s="179"/>
      <c r="J400" s="179"/>
      <c r="K400" s="179"/>
      <c r="L400" s="179"/>
      <c r="M400" s="179"/>
      <c r="N400" s="170"/>
      <c r="O400" s="170"/>
      <c r="P400" s="170"/>
      <c r="Q400" s="170"/>
      <c r="R400" s="170"/>
      <c r="S400" s="170"/>
      <c r="T400" s="171"/>
      <c r="U400" s="170"/>
      <c r="V400" s="160"/>
      <c r="W400" s="160"/>
      <c r="X400" s="160"/>
      <c r="Y400" s="160"/>
      <c r="Z400" s="160"/>
      <c r="AA400" s="160"/>
      <c r="AB400" s="160"/>
      <c r="AC400" s="160"/>
      <c r="AD400" s="160"/>
      <c r="AE400" s="160" t="s">
        <v>122</v>
      </c>
      <c r="AF400" s="160"/>
      <c r="AG400" s="160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0"/>
      <c r="AT400" s="160"/>
      <c r="AU400" s="160"/>
      <c r="AV400" s="160"/>
      <c r="AW400" s="160"/>
      <c r="AX400" s="160"/>
      <c r="AY400" s="160"/>
      <c r="AZ400" s="160"/>
      <c r="BA400" s="163" t="str">
        <f>C400</f>
        <v>Položka je včetně dopravy a montáže</v>
      </c>
      <c r="BB400" s="160"/>
      <c r="BC400" s="160"/>
      <c r="BD400" s="160"/>
      <c r="BE400" s="160"/>
      <c r="BF400" s="160"/>
      <c r="BG400" s="160"/>
      <c r="BH400" s="160"/>
    </row>
    <row r="401" spans="1:60">
      <c r="A401" s="162" t="s">
        <v>115</v>
      </c>
      <c r="B401" s="169" t="s">
        <v>82</v>
      </c>
      <c r="C401" s="200" t="s">
        <v>83</v>
      </c>
      <c r="D401" s="173"/>
      <c r="E401" s="177"/>
      <c r="F401" s="181"/>
      <c r="G401" s="181">
        <f>SUMIF(AE402:AE407,"&lt;&gt;NOR",G402:G407)</f>
        <v>0</v>
      </c>
      <c r="H401" s="181"/>
      <c r="I401" s="181">
        <f>SUM(I402:I407)</f>
        <v>0</v>
      </c>
      <c r="J401" s="181"/>
      <c r="K401" s="181">
        <f>SUM(K402:K407)</f>
        <v>0</v>
      </c>
      <c r="L401" s="181"/>
      <c r="M401" s="181">
        <f>SUM(M402:M407)</f>
        <v>0</v>
      </c>
      <c r="N401" s="173"/>
      <c r="O401" s="173">
        <f>SUM(O402:O407)</f>
        <v>0</v>
      </c>
      <c r="P401" s="173"/>
      <c r="Q401" s="173">
        <f>SUM(Q402:Q407)</f>
        <v>0</v>
      </c>
      <c r="R401" s="173"/>
      <c r="S401" s="173"/>
      <c r="T401" s="174"/>
      <c r="U401" s="173">
        <f>SUM(U402:U407)</f>
        <v>0</v>
      </c>
      <c r="AE401" t="s">
        <v>116</v>
      </c>
    </row>
    <row r="402" spans="1:60" outlineLevel="1">
      <c r="A402" s="161">
        <v>37</v>
      </c>
      <c r="B402" s="168" t="s">
        <v>291</v>
      </c>
      <c r="C402" s="198" t="s">
        <v>292</v>
      </c>
      <c r="D402" s="170" t="s">
        <v>119</v>
      </c>
      <c r="E402" s="175">
        <v>3</v>
      </c>
      <c r="F402" s="178"/>
      <c r="G402" s="179">
        <f>ROUND(E402*F402,2)</f>
        <v>0</v>
      </c>
      <c r="H402" s="178"/>
      <c r="I402" s="179">
        <f>ROUND(E402*H402,2)</f>
        <v>0</v>
      </c>
      <c r="J402" s="178"/>
      <c r="K402" s="179">
        <f>ROUND(E402*J402,2)</f>
        <v>0</v>
      </c>
      <c r="L402" s="179">
        <v>21</v>
      </c>
      <c r="M402" s="179">
        <f>G402*(1+L402/100)</f>
        <v>0</v>
      </c>
      <c r="N402" s="170">
        <v>0</v>
      </c>
      <c r="O402" s="170">
        <f>ROUND(E402*N402,5)</f>
        <v>0</v>
      </c>
      <c r="P402" s="170">
        <v>0</v>
      </c>
      <c r="Q402" s="170">
        <f>ROUND(E402*P402,5)</f>
        <v>0</v>
      </c>
      <c r="R402" s="170"/>
      <c r="S402" s="170"/>
      <c r="T402" s="171">
        <v>0</v>
      </c>
      <c r="U402" s="170">
        <f>ROUND(E402*T402,2)</f>
        <v>0</v>
      </c>
      <c r="V402" s="160"/>
      <c r="W402" s="160"/>
      <c r="X402" s="160"/>
      <c r="Y402" s="160"/>
      <c r="Z402" s="160"/>
      <c r="AA402" s="160"/>
      <c r="AB402" s="160"/>
      <c r="AC402" s="160"/>
      <c r="AD402" s="160"/>
      <c r="AE402" s="160" t="s">
        <v>293</v>
      </c>
      <c r="AF402" s="160"/>
      <c r="AG402" s="160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0"/>
      <c r="AT402" s="160"/>
      <c r="AU402" s="160"/>
      <c r="AV402" s="160"/>
      <c r="AW402" s="160"/>
      <c r="AX402" s="160"/>
      <c r="AY402" s="160"/>
      <c r="AZ402" s="160"/>
      <c r="BA402" s="160"/>
      <c r="BB402" s="160"/>
      <c r="BC402" s="160"/>
      <c r="BD402" s="160"/>
      <c r="BE402" s="160"/>
      <c r="BF402" s="160"/>
      <c r="BG402" s="160"/>
      <c r="BH402" s="160"/>
    </row>
    <row r="403" spans="1:60" outlineLevel="1">
      <c r="A403" s="161"/>
      <c r="B403" s="168"/>
      <c r="C403" s="269" t="s">
        <v>363</v>
      </c>
      <c r="D403" s="270"/>
      <c r="E403" s="271"/>
      <c r="F403" s="272"/>
      <c r="G403" s="273"/>
      <c r="H403" s="179"/>
      <c r="I403" s="179"/>
      <c r="J403" s="179"/>
      <c r="K403" s="179"/>
      <c r="L403" s="179"/>
      <c r="M403" s="179"/>
      <c r="N403" s="170"/>
      <c r="O403" s="170"/>
      <c r="P403" s="170"/>
      <c r="Q403" s="170"/>
      <c r="R403" s="170"/>
      <c r="S403" s="170"/>
      <c r="T403" s="171"/>
      <c r="U403" s="170"/>
      <c r="V403" s="160"/>
      <c r="W403" s="160"/>
      <c r="X403" s="160"/>
      <c r="Y403" s="160"/>
      <c r="Z403" s="160"/>
      <c r="AA403" s="160"/>
      <c r="AB403" s="160"/>
      <c r="AC403" s="160"/>
      <c r="AD403" s="160"/>
      <c r="AE403" s="160" t="s">
        <v>122</v>
      </c>
      <c r="AF403" s="160"/>
      <c r="AG403" s="160"/>
      <c r="AH403" s="160"/>
      <c r="AI403" s="160"/>
      <c r="AJ403" s="160"/>
      <c r="AK403" s="160"/>
      <c r="AL403" s="160"/>
      <c r="AM403" s="160"/>
      <c r="AN403" s="160"/>
      <c r="AO403" s="160"/>
      <c r="AP403" s="160"/>
      <c r="AQ403" s="160"/>
      <c r="AR403" s="160"/>
      <c r="AS403" s="160"/>
      <c r="AT403" s="160"/>
      <c r="AU403" s="160"/>
      <c r="AV403" s="160"/>
      <c r="AW403" s="160"/>
      <c r="AX403" s="160"/>
      <c r="AY403" s="160"/>
      <c r="AZ403" s="160"/>
      <c r="BA403" s="163" t="str">
        <f>C403</f>
        <v>Korková tabule 1200 x 900 mm</v>
      </c>
      <c r="BB403" s="160"/>
      <c r="BC403" s="160"/>
      <c r="BD403" s="160"/>
      <c r="BE403" s="160"/>
      <c r="BF403" s="160"/>
      <c r="BG403" s="160"/>
      <c r="BH403" s="160"/>
    </row>
    <row r="404" spans="1:60" outlineLevel="1">
      <c r="A404" s="161"/>
      <c r="B404" s="168"/>
      <c r="C404" s="269" t="s">
        <v>294</v>
      </c>
      <c r="D404" s="270"/>
      <c r="E404" s="271"/>
      <c r="F404" s="272"/>
      <c r="G404" s="273"/>
      <c r="H404" s="179"/>
      <c r="I404" s="179"/>
      <c r="J404" s="179"/>
      <c r="K404" s="179"/>
      <c r="L404" s="179"/>
      <c r="M404" s="179"/>
      <c r="N404" s="170"/>
      <c r="O404" s="170"/>
      <c r="P404" s="170"/>
      <c r="Q404" s="170"/>
      <c r="R404" s="170"/>
      <c r="S404" s="170"/>
      <c r="T404" s="171"/>
      <c r="U404" s="170"/>
      <c r="V404" s="160"/>
      <c r="W404" s="160"/>
      <c r="X404" s="160"/>
      <c r="Y404" s="160"/>
      <c r="Z404" s="160"/>
      <c r="AA404" s="160"/>
      <c r="AB404" s="160"/>
      <c r="AC404" s="160"/>
      <c r="AD404" s="160"/>
      <c r="AE404" s="160" t="s">
        <v>122</v>
      </c>
      <c r="AF404" s="160"/>
      <c r="AG404" s="160"/>
      <c r="AH404" s="160"/>
      <c r="AI404" s="160"/>
      <c r="AJ404" s="160"/>
      <c r="AK404" s="160"/>
      <c r="AL404" s="160"/>
      <c r="AM404" s="160"/>
      <c r="AN404" s="160"/>
      <c r="AO404" s="160"/>
      <c r="AP404" s="160"/>
      <c r="AQ404" s="160"/>
      <c r="AR404" s="160"/>
      <c r="AS404" s="160"/>
      <c r="AT404" s="160"/>
      <c r="AU404" s="160"/>
      <c r="AV404" s="160"/>
      <c r="AW404" s="160"/>
      <c r="AX404" s="160"/>
      <c r="AY404" s="160"/>
      <c r="AZ404" s="160"/>
      <c r="BA404" s="163" t="str">
        <f>C404</f>
        <v>- odolný povrch z přírodního korku</v>
      </c>
      <c r="BB404" s="160"/>
      <c r="BC404" s="160"/>
      <c r="BD404" s="160"/>
      <c r="BE404" s="160"/>
      <c r="BF404" s="160"/>
      <c r="BG404" s="160"/>
      <c r="BH404" s="160"/>
    </row>
    <row r="405" spans="1:60" outlineLevel="1">
      <c r="A405" s="161"/>
      <c r="B405" s="168"/>
      <c r="C405" s="269" t="s">
        <v>295</v>
      </c>
      <c r="D405" s="270"/>
      <c r="E405" s="271"/>
      <c r="F405" s="272"/>
      <c r="G405" s="273"/>
      <c r="H405" s="179"/>
      <c r="I405" s="179"/>
      <c r="J405" s="179"/>
      <c r="K405" s="179"/>
      <c r="L405" s="179"/>
      <c r="M405" s="179"/>
      <c r="N405" s="170"/>
      <c r="O405" s="170"/>
      <c r="P405" s="170"/>
      <c r="Q405" s="170"/>
      <c r="R405" s="170"/>
      <c r="S405" s="170"/>
      <c r="T405" s="171"/>
      <c r="U405" s="170"/>
      <c r="V405" s="160"/>
      <c r="W405" s="160"/>
      <c r="X405" s="160"/>
      <c r="Y405" s="160"/>
      <c r="Z405" s="160"/>
      <c r="AA405" s="160"/>
      <c r="AB405" s="160"/>
      <c r="AC405" s="160"/>
      <c r="AD405" s="160"/>
      <c r="AE405" s="160" t="s">
        <v>122</v>
      </c>
      <c r="AF405" s="160"/>
      <c r="AG405" s="160"/>
      <c r="AH405" s="160"/>
      <c r="AI405" s="160"/>
      <c r="AJ405" s="160"/>
      <c r="AK405" s="160"/>
      <c r="AL405" s="160"/>
      <c r="AM405" s="160"/>
      <c r="AN405" s="160"/>
      <c r="AO405" s="160"/>
      <c r="AP405" s="160"/>
      <c r="AQ405" s="160"/>
      <c r="AR405" s="160"/>
      <c r="AS405" s="160"/>
      <c r="AT405" s="160"/>
      <c r="AU405" s="160"/>
      <c r="AV405" s="160"/>
      <c r="AW405" s="160"/>
      <c r="AX405" s="160"/>
      <c r="AY405" s="160"/>
      <c r="AZ405" s="160"/>
      <c r="BA405" s="163" t="str">
        <f>C405</f>
        <v>- hliníkový rám s oblými plastovými rohy</v>
      </c>
      <c r="BB405" s="160"/>
      <c r="BC405" s="160"/>
      <c r="BD405" s="160"/>
      <c r="BE405" s="160"/>
      <c r="BF405" s="160"/>
      <c r="BG405" s="160"/>
      <c r="BH405" s="160"/>
    </row>
    <row r="406" spans="1:60" outlineLevel="1">
      <c r="A406" s="161"/>
      <c r="B406" s="168"/>
      <c r="C406" s="269" t="s">
        <v>296</v>
      </c>
      <c r="D406" s="270"/>
      <c r="E406" s="271"/>
      <c r="F406" s="272"/>
      <c r="G406" s="273"/>
      <c r="H406" s="179"/>
      <c r="I406" s="179"/>
      <c r="J406" s="179"/>
      <c r="K406" s="179"/>
      <c r="L406" s="179"/>
      <c r="M406" s="179"/>
      <c r="N406" s="170"/>
      <c r="O406" s="170"/>
      <c r="P406" s="170"/>
      <c r="Q406" s="170"/>
      <c r="R406" s="170"/>
      <c r="S406" s="170"/>
      <c r="T406" s="171"/>
      <c r="U406" s="17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 t="s">
        <v>122</v>
      </c>
      <c r="AF406" s="160"/>
      <c r="AG406" s="160"/>
      <c r="AH406" s="160"/>
      <c r="AI406" s="160"/>
      <c r="AJ406" s="160"/>
      <c r="AK406" s="160"/>
      <c r="AL406" s="160"/>
      <c r="AM406" s="160"/>
      <c r="AN406" s="160"/>
      <c r="AO406" s="160"/>
      <c r="AP406" s="160"/>
      <c r="AQ406" s="160"/>
      <c r="AR406" s="160"/>
      <c r="AS406" s="160"/>
      <c r="AT406" s="160"/>
      <c r="AU406" s="160"/>
      <c r="AV406" s="160"/>
      <c r="AW406" s="160"/>
      <c r="AX406" s="160"/>
      <c r="AY406" s="160"/>
      <c r="AZ406" s="160"/>
      <c r="BA406" s="163" t="str">
        <f>C406</f>
        <v>- uchycení možné horizontálně i vertikálně</v>
      </c>
      <c r="BB406" s="160"/>
      <c r="BC406" s="160"/>
      <c r="BD406" s="160"/>
      <c r="BE406" s="160"/>
      <c r="BF406" s="160"/>
      <c r="BG406" s="160"/>
      <c r="BH406" s="160"/>
    </row>
    <row r="407" spans="1:60" outlineLevel="1">
      <c r="A407" s="161"/>
      <c r="B407" s="168"/>
      <c r="C407" s="269" t="s">
        <v>297</v>
      </c>
      <c r="D407" s="270"/>
      <c r="E407" s="271"/>
      <c r="F407" s="272"/>
      <c r="G407" s="273"/>
      <c r="H407" s="179"/>
      <c r="I407" s="179"/>
      <c r="J407" s="179"/>
      <c r="K407" s="179"/>
      <c r="L407" s="179"/>
      <c r="M407" s="179"/>
      <c r="N407" s="170"/>
      <c r="O407" s="170"/>
      <c r="P407" s="170"/>
      <c r="Q407" s="170"/>
      <c r="R407" s="170"/>
      <c r="S407" s="170"/>
      <c r="T407" s="171"/>
      <c r="U407" s="170"/>
      <c r="V407" s="160"/>
      <c r="W407" s="160"/>
      <c r="X407" s="160"/>
      <c r="Y407" s="160"/>
      <c r="Z407" s="160"/>
      <c r="AA407" s="160"/>
      <c r="AB407" s="160"/>
      <c r="AC407" s="160"/>
      <c r="AD407" s="160"/>
      <c r="AE407" s="160" t="s">
        <v>122</v>
      </c>
      <c r="AF407" s="160"/>
      <c r="AG407" s="160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0"/>
      <c r="AU407" s="160"/>
      <c r="AV407" s="160"/>
      <c r="AW407" s="160"/>
      <c r="AX407" s="160"/>
      <c r="AY407" s="160"/>
      <c r="AZ407" s="160"/>
      <c r="BA407" s="163" t="str">
        <f>C407</f>
        <v>- dodáváno včetně montážního materiálu.</v>
      </c>
      <c r="BB407" s="160"/>
      <c r="BC407" s="160"/>
      <c r="BD407" s="160"/>
      <c r="BE407" s="160"/>
      <c r="BF407" s="160"/>
      <c r="BG407" s="160"/>
      <c r="BH407" s="160"/>
    </row>
    <row r="408" spans="1:60">
      <c r="A408" s="162" t="s">
        <v>115</v>
      </c>
      <c r="B408" s="169" t="s">
        <v>84</v>
      </c>
      <c r="C408" s="200" t="s">
        <v>85</v>
      </c>
      <c r="D408" s="173"/>
      <c r="E408" s="177"/>
      <c r="F408" s="181"/>
      <c r="G408" s="181">
        <f>SUMIF(AE409:AE416,"&lt;&gt;NOR",G409:G416)</f>
        <v>0</v>
      </c>
      <c r="H408" s="181"/>
      <c r="I408" s="181">
        <f>SUM(I409:I416)</f>
        <v>0</v>
      </c>
      <c r="J408" s="181"/>
      <c r="K408" s="181">
        <f>SUM(K409:K416)</f>
        <v>0</v>
      </c>
      <c r="L408" s="181"/>
      <c r="M408" s="181">
        <f>SUM(M409:M416)</f>
        <v>0</v>
      </c>
      <c r="N408" s="173"/>
      <c r="O408" s="173">
        <f>SUM(O409:O416)</f>
        <v>0</v>
      </c>
      <c r="P408" s="173"/>
      <c r="Q408" s="173">
        <f>SUM(Q409:Q416)</f>
        <v>0</v>
      </c>
      <c r="R408" s="173"/>
      <c r="S408" s="173"/>
      <c r="T408" s="174"/>
      <c r="U408" s="173">
        <f>SUM(U409:U416)</f>
        <v>0</v>
      </c>
      <c r="AE408" t="s">
        <v>116</v>
      </c>
    </row>
    <row r="409" spans="1:60" ht="20.399999999999999" outlineLevel="1">
      <c r="A409" s="161">
        <v>38</v>
      </c>
      <c r="B409" s="168" t="s">
        <v>298</v>
      </c>
      <c r="C409" s="198" t="s">
        <v>299</v>
      </c>
      <c r="D409" s="170" t="s">
        <v>119</v>
      </c>
      <c r="E409" s="175">
        <v>3</v>
      </c>
      <c r="F409" s="178"/>
      <c r="G409" s="179">
        <f>ROUND(E409*F409,2)</f>
        <v>0</v>
      </c>
      <c r="H409" s="178"/>
      <c r="I409" s="179">
        <f>ROUND(E409*H409,2)</f>
        <v>0</v>
      </c>
      <c r="J409" s="178"/>
      <c r="K409" s="179">
        <f>ROUND(E409*J409,2)</f>
        <v>0</v>
      </c>
      <c r="L409" s="179">
        <v>21</v>
      </c>
      <c r="M409" s="179">
        <f>G409*(1+L409/100)</f>
        <v>0</v>
      </c>
      <c r="N409" s="170">
        <v>0</v>
      </c>
      <c r="O409" s="170">
        <f>ROUND(E409*N409,5)</f>
        <v>0</v>
      </c>
      <c r="P409" s="170">
        <v>0</v>
      </c>
      <c r="Q409" s="170">
        <f>ROUND(E409*P409,5)</f>
        <v>0</v>
      </c>
      <c r="R409" s="170"/>
      <c r="S409" s="170"/>
      <c r="T409" s="171">
        <v>0</v>
      </c>
      <c r="U409" s="170">
        <f>ROUND(E409*T409,2)</f>
        <v>0</v>
      </c>
      <c r="V409" s="160"/>
      <c r="W409" s="160"/>
      <c r="X409" s="160"/>
      <c r="Y409" s="160"/>
      <c r="Z409" s="160"/>
      <c r="AA409" s="160"/>
      <c r="AB409" s="160"/>
      <c r="AC409" s="160"/>
      <c r="AD409" s="160"/>
      <c r="AE409" s="160" t="s">
        <v>120</v>
      </c>
      <c r="AF409" s="160"/>
      <c r="AG409" s="160"/>
      <c r="AH409" s="160"/>
      <c r="AI409" s="160"/>
      <c r="AJ409" s="160"/>
      <c r="AK409" s="160"/>
      <c r="AL409" s="160"/>
      <c r="AM409" s="160"/>
      <c r="AN409" s="160"/>
      <c r="AO409" s="160"/>
      <c r="AP409" s="160"/>
      <c r="AQ409" s="160"/>
      <c r="AR409" s="160"/>
      <c r="AS409" s="160"/>
      <c r="AT409" s="160"/>
      <c r="AU409" s="160"/>
      <c r="AV409" s="160"/>
      <c r="AW409" s="160"/>
      <c r="AX409" s="160"/>
      <c r="AY409" s="160"/>
      <c r="AZ409" s="160"/>
      <c r="BA409" s="160"/>
      <c r="BB409" s="160"/>
      <c r="BC409" s="160"/>
      <c r="BD409" s="160"/>
      <c r="BE409" s="160"/>
      <c r="BF409" s="160"/>
      <c r="BG409" s="160"/>
      <c r="BH409" s="160"/>
    </row>
    <row r="410" spans="1:60" outlineLevel="1">
      <c r="A410" s="161"/>
      <c r="B410" s="168"/>
      <c r="C410" s="269" t="s">
        <v>300</v>
      </c>
      <c r="D410" s="270"/>
      <c r="E410" s="271"/>
      <c r="F410" s="272"/>
      <c r="G410" s="273"/>
      <c r="H410" s="179"/>
      <c r="I410" s="179"/>
      <c r="J410" s="179"/>
      <c r="K410" s="179"/>
      <c r="L410" s="179"/>
      <c r="M410" s="179"/>
      <c r="N410" s="170"/>
      <c r="O410" s="170"/>
      <c r="P410" s="170"/>
      <c r="Q410" s="170"/>
      <c r="R410" s="170"/>
      <c r="S410" s="170"/>
      <c r="T410" s="171"/>
      <c r="U410" s="170"/>
      <c r="V410" s="160"/>
      <c r="W410" s="160"/>
      <c r="X410" s="160"/>
      <c r="Y410" s="160"/>
      <c r="Z410" s="160"/>
      <c r="AA410" s="160"/>
      <c r="AB410" s="160"/>
      <c r="AC410" s="160"/>
      <c r="AD410" s="160"/>
      <c r="AE410" s="160" t="s">
        <v>122</v>
      </c>
      <c r="AF410" s="160"/>
      <c r="AG410" s="160"/>
      <c r="AH410" s="160"/>
      <c r="AI410" s="160"/>
      <c r="AJ410" s="160"/>
      <c r="AK410" s="160"/>
      <c r="AL410" s="160"/>
      <c r="AM410" s="160"/>
      <c r="AN410" s="160"/>
      <c r="AO410" s="160"/>
      <c r="AP410" s="160"/>
      <c r="AQ410" s="160"/>
      <c r="AR410" s="160"/>
      <c r="AS410" s="160"/>
      <c r="AT410" s="160"/>
      <c r="AU410" s="160"/>
      <c r="AV410" s="160"/>
      <c r="AW410" s="160"/>
      <c r="AX410" s="160"/>
      <c r="AY410" s="160"/>
      <c r="AZ410" s="160"/>
      <c r="BA410" s="163" t="str">
        <f>C410</f>
        <v>neprůhledné, barevné rolety, pogumované</v>
      </c>
      <c r="BB410" s="160"/>
      <c r="BC410" s="160"/>
      <c r="BD410" s="160"/>
      <c r="BE410" s="160"/>
      <c r="BF410" s="160"/>
      <c r="BG410" s="160"/>
      <c r="BH410" s="160"/>
    </row>
    <row r="411" spans="1:60" outlineLevel="1">
      <c r="A411" s="161"/>
      <c r="B411" s="168"/>
      <c r="C411" s="269" t="s">
        <v>301</v>
      </c>
      <c r="D411" s="270"/>
      <c r="E411" s="271"/>
      <c r="F411" s="272"/>
      <c r="G411" s="273"/>
      <c r="H411" s="179"/>
      <c r="I411" s="179"/>
      <c r="J411" s="179"/>
      <c r="K411" s="179"/>
      <c r="L411" s="179"/>
      <c r="M411" s="179"/>
      <c r="N411" s="170"/>
      <c r="O411" s="170"/>
      <c r="P411" s="170"/>
      <c r="Q411" s="170"/>
      <c r="R411" s="170"/>
      <c r="S411" s="170"/>
      <c r="T411" s="171"/>
      <c r="U411" s="170"/>
      <c r="V411" s="160"/>
      <c r="W411" s="160"/>
      <c r="X411" s="160"/>
      <c r="Y411" s="160"/>
      <c r="Z411" s="160"/>
      <c r="AA411" s="160"/>
      <c r="AB411" s="160"/>
      <c r="AC411" s="160"/>
      <c r="AD411" s="160"/>
      <c r="AE411" s="160" t="s">
        <v>122</v>
      </c>
      <c r="AF411" s="160"/>
      <c r="AG411" s="160"/>
      <c r="AH411" s="160"/>
      <c r="AI411" s="160"/>
      <c r="AJ411" s="160"/>
      <c r="AK411" s="160"/>
      <c r="AL411" s="160"/>
      <c r="AM411" s="160"/>
      <c r="AN411" s="160"/>
      <c r="AO411" s="160"/>
      <c r="AP411" s="160"/>
      <c r="AQ411" s="160"/>
      <c r="AR411" s="160"/>
      <c r="AS411" s="160"/>
      <c r="AT411" s="160"/>
      <c r="AU411" s="160"/>
      <c r="AV411" s="160"/>
      <c r="AW411" s="160"/>
      <c r="AX411" s="160"/>
      <c r="AY411" s="160"/>
      <c r="AZ411" s="160"/>
      <c r="BA411" s="163" t="str">
        <f>C411</f>
        <v>úplné zatemnění vedeno v lištách po stranách</v>
      </c>
      <c r="BB411" s="160"/>
      <c r="BC411" s="160"/>
      <c r="BD411" s="160"/>
      <c r="BE411" s="160"/>
      <c r="BF411" s="160"/>
      <c r="BG411" s="160"/>
      <c r="BH411" s="160"/>
    </row>
    <row r="412" spans="1:60" outlineLevel="1">
      <c r="A412" s="161"/>
      <c r="B412" s="168"/>
      <c r="C412" s="269" t="s">
        <v>302</v>
      </c>
      <c r="D412" s="270"/>
      <c r="E412" s="271"/>
      <c r="F412" s="272"/>
      <c r="G412" s="273"/>
      <c r="H412" s="179"/>
      <c r="I412" s="179"/>
      <c r="J412" s="179"/>
      <c r="K412" s="179"/>
      <c r="L412" s="179"/>
      <c r="M412" s="179"/>
      <c r="N412" s="170"/>
      <c r="O412" s="170"/>
      <c r="P412" s="170"/>
      <c r="Q412" s="170"/>
      <c r="R412" s="170"/>
      <c r="S412" s="170"/>
      <c r="T412" s="171"/>
      <c r="U412" s="170"/>
      <c r="V412" s="160"/>
      <c r="W412" s="160"/>
      <c r="X412" s="160"/>
      <c r="Y412" s="160"/>
      <c r="Z412" s="160"/>
      <c r="AA412" s="160"/>
      <c r="AB412" s="160"/>
      <c r="AC412" s="160"/>
      <c r="AD412" s="160"/>
      <c r="AE412" s="160" t="s">
        <v>122</v>
      </c>
      <c r="AF412" s="160"/>
      <c r="AG412" s="160"/>
      <c r="AH412" s="160"/>
      <c r="AI412" s="160"/>
      <c r="AJ412" s="160"/>
      <c r="AK412" s="160"/>
      <c r="AL412" s="160"/>
      <c r="AM412" s="160"/>
      <c r="AN412" s="160"/>
      <c r="AO412" s="160"/>
      <c r="AP412" s="160"/>
      <c r="AQ412" s="160"/>
      <c r="AR412" s="160"/>
      <c r="AS412" s="160"/>
      <c r="AT412" s="160"/>
      <c r="AU412" s="160"/>
      <c r="AV412" s="160"/>
      <c r="AW412" s="160"/>
      <c r="AX412" s="160"/>
      <c r="AY412" s="160"/>
      <c r="AZ412" s="160"/>
      <c r="BA412" s="163" t="str">
        <f>C412</f>
        <v>dálkové ovládání z učitelského pracoviště</v>
      </c>
      <c r="BB412" s="160"/>
      <c r="BC412" s="160"/>
      <c r="BD412" s="160"/>
      <c r="BE412" s="160"/>
      <c r="BF412" s="160"/>
      <c r="BG412" s="160"/>
      <c r="BH412" s="160"/>
    </row>
    <row r="413" spans="1:60" outlineLevel="1">
      <c r="A413" s="161"/>
      <c r="B413" s="168"/>
      <c r="C413" s="199" t="s">
        <v>131</v>
      </c>
      <c r="D413" s="172"/>
      <c r="E413" s="176"/>
      <c r="F413" s="180"/>
      <c r="G413" s="180"/>
      <c r="H413" s="179"/>
      <c r="I413" s="179"/>
      <c r="J413" s="179"/>
      <c r="K413" s="179"/>
      <c r="L413" s="179"/>
      <c r="M413" s="179"/>
      <c r="N413" s="170"/>
      <c r="O413" s="170"/>
      <c r="P413" s="170"/>
      <c r="Q413" s="170"/>
      <c r="R413" s="170"/>
      <c r="S413" s="170"/>
      <c r="T413" s="171"/>
      <c r="U413" s="170"/>
      <c r="V413" s="160"/>
      <c r="W413" s="160"/>
      <c r="X413" s="160"/>
      <c r="Y413" s="160"/>
      <c r="Z413" s="160"/>
      <c r="AA413" s="160"/>
      <c r="AB413" s="160"/>
      <c r="AC413" s="160"/>
      <c r="AD413" s="160"/>
      <c r="AE413" s="160" t="s">
        <v>122</v>
      </c>
      <c r="AF413" s="160"/>
      <c r="AG413" s="160"/>
      <c r="AH413" s="160"/>
      <c r="AI413" s="160"/>
      <c r="AJ413" s="160"/>
      <c r="AK413" s="160"/>
      <c r="AL413" s="160"/>
      <c r="AM413" s="160"/>
      <c r="AN413" s="160"/>
      <c r="AO413" s="160"/>
      <c r="AP413" s="160"/>
      <c r="AQ413" s="160"/>
      <c r="AR413" s="160"/>
      <c r="AS413" s="160"/>
      <c r="AT413" s="160"/>
      <c r="AU413" s="160"/>
      <c r="AV413" s="160"/>
      <c r="AW413" s="160"/>
      <c r="AX413" s="160"/>
      <c r="AY413" s="160"/>
      <c r="AZ413" s="160"/>
      <c r="BA413" s="160"/>
      <c r="BB413" s="160"/>
      <c r="BC413" s="160"/>
      <c r="BD413" s="160"/>
      <c r="BE413" s="160"/>
      <c r="BF413" s="160"/>
      <c r="BG413" s="160"/>
      <c r="BH413" s="160"/>
    </row>
    <row r="414" spans="1:60" outlineLevel="1">
      <c r="A414" s="161"/>
      <c r="B414" s="168"/>
      <c r="C414" s="269" t="s">
        <v>303</v>
      </c>
      <c r="D414" s="270"/>
      <c r="E414" s="271"/>
      <c r="F414" s="272"/>
      <c r="G414" s="273"/>
      <c r="H414" s="179"/>
      <c r="I414" s="179"/>
      <c r="J414" s="179"/>
      <c r="K414" s="179"/>
      <c r="L414" s="179"/>
      <c r="M414" s="179"/>
      <c r="N414" s="170"/>
      <c r="O414" s="170"/>
      <c r="P414" s="170"/>
      <c r="Q414" s="170"/>
      <c r="R414" s="170"/>
      <c r="S414" s="170"/>
      <c r="T414" s="171"/>
      <c r="U414" s="170"/>
      <c r="V414" s="160"/>
      <c r="W414" s="160"/>
      <c r="X414" s="160"/>
      <c r="Y414" s="160"/>
      <c r="Z414" s="160"/>
      <c r="AA414" s="160"/>
      <c r="AB414" s="160"/>
      <c r="AC414" s="160"/>
      <c r="AD414" s="160"/>
      <c r="AE414" s="160" t="s">
        <v>122</v>
      </c>
      <c r="AF414" s="160"/>
      <c r="AG414" s="160"/>
      <c r="AH414" s="160"/>
      <c r="AI414" s="160"/>
      <c r="AJ414" s="160"/>
      <c r="AK414" s="160"/>
      <c r="AL414" s="160"/>
      <c r="AM414" s="160"/>
      <c r="AN414" s="160"/>
      <c r="AO414" s="160"/>
      <c r="AP414" s="160"/>
      <c r="AQ414" s="160"/>
      <c r="AR414" s="160"/>
      <c r="AS414" s="160"/>
      <c r="AT414" s="160"/>
      <c r="AU414" s="160"/>
      <c r="AV414" s="160"/>
      <c r="AW414" s="160"/>
      <c r="AX414" s="160"/>
      <c r="AY414" s="160"/>
      <c r="AZ414" s="160"/>
      <c r="BA414" s="163" t="str">
        <f>C414</f>
        <v>Nutno dopočítat přesahy dle požadavku zadavatele a zaměřit na místě.</v>
      </c>
      <c r="BB414" s="160"/>
      <c r="BC414" s="160"/>
      <c r="BD414" s="160"/>
      <c r="BE414" s="160"/>
      <c r="BF414" s="160"/>
      <c r="BG414" s="160"/>
      <c r="BH414" s="160"/>
    </row>
    <row r="415" spans="1:60" outlineLevel="1">
      <c r="A415" s="161"/>
      <c r="B415" s="168"/>
      <c r="C415" s="199" t="s">
        <v>131</v>
      </c>
      <c r="D415" s="172"/>
      <c r="E415" s="176"/>
      <c r="F415" s="180"/>
      <c r="G415" s="180"/>
      <c r="H415" s="179"/>
      <c r="I415" s="179"/>
      <c r="J415" s="179"/>
      <c r="K415" s="179"/>
      <c r="L415" s="179"/>
      <c r="M415" s="179"/>
      <c r="N415" s="170"/>
      <c r="O415" s="170"/>
      <c r="P415" s="170"/>
      <c r="Q415" s="170"/>
      <c r="R415" s="170"/>
      <c r="S415" s="170"/>
      <c r="T415" s="171"/>
      <c r="U415" s="170"/>
      <c r="V415" s="160"/>
      <c r="W415" s="160"/>
      <c r="X415" s="160"/>
      <c r="Y415" s="160"/>
      <c r="Z415" s="160"/>
      <c r="AA415" s="160"/>
      <c r="AB415" s="160"/>
      <c r="AC415" s="160"/>
      <c r="AD415" s="160"/>
      <c r="AE415" s="160" t="s">
        <v>122</v>
      </c>
      <c r="AF415" s="160"/>
      <c r="AG415" s="160"/>
      <c r="AH415" s="160"/>
      <c r="AI415" s="160"/>
      <c r="AJ415" s="160"/>
      <c r="AK415" s="160"/>
      <c r="AL415" s="160"/>
      <c r="AM415" s="160"/>
      <c r="AN415" s="160"/>
      <c r="AO415" s="160"/>
      <c r="AP415" s="160"/>
      <c r="AQ415" s="160"/>
      <c r="AR415" s="160"/>
      <c r="AS415" s="160"/>
      <c r="AT415" s="160"/>
      <c r="AU415" s="160"/>
      <c r="AV415" s="160"/>
      <c r="AW415" s="160"/>
      <c r="AX415" s="160"/>
      <c r="AY415" s="160"/>
      <c r="AZ415" s="160"/>
      <c r="BA415" s="160"/>
      <c r="BB415" s="160"/>
      <c r="BC415" s="160"/>
      <c r="BD415" s="160"/>
      <c r="BE415" s="160"/>
      <c r="BF415" s="160"/>
      <c r="BG415" s="160"/>
      <c r="BH415" s="160"/>
    </row>
    <row r="416" spans="1:60" outlineLevel="1">
      <c r="A416" s="161"/>
      <c r="B416" s="168"/>
      <c r="C416" s="269" t="s">
        <v>126</v>
      </c>
      <c r="D416" s="270"/>
      <c r="E416" s="271"/>
      <c r="F416" s="272"/>
      <c r="G416" s="273"/>
      <c r="H416" s="179"/>
      <c r="I416" s="179"/>
      <c r="J416" s="179"/>
      <c r="K416" s="179"/>
      <c r="L416" s="179"/>
      <c r="M416" s="179"/>
      <c r="N416" s="170"/>
      <c r="O416" s="170"/>
      <c r="P416" s="170"/>
      <c r="Q416" s="170"/>
      <c r="R416" s="170"/>
      <c r="S416" s="170"/>
      <c r="T416" s="171"/>
      <c r="U416" s="170"/>
      <c r="V416" s="160"/>
      <c r="W416" s="160"/>
      <c r="X416" s="160"/>
      <c r="Y416" s="160"/>
      <c r="Z416" s="160"/>
      <c r="AA416" s="160"/>
      <c r="AB416" s="160"/>
      <c r="AC416" s="160"/>
      <c r="AD416" s="160"/>
      <c r="AE416" s="160" t="s">
        <v>122</v>
      </c>
      <c r="AF416" s="160"/>
      <c r="AG416" s="160"/>
      <c r="AH416" s="160"/>
      <c r="AI416" s="160"/>
      <c r="AJ416" s="160"/>
      <c r="AK416" s="160"/>
      <c r="AL416" s="160"/>
      <c r="AM416" s="160"/>
      <c r="AN416" s="160"/>
      <c r="AO416" s="160"/>
      <c r="AP416" s="160"/>
      <c r="AQ416" s="160"/>
      <c r="AR416" s="160"/>
      <c r="AS416" s="160"/>
      <c r="AT416" s="160"/>
      <c r="AU416" s="160"/>
      <c r="AV416" s="160"/>
      <c r="AW416" s="160"/>
      <c r="AX416" s="160"/>
      <c r="AY416" s="160"/>
      <c r="AZ416" s="160"/>
      <c r="BA416" s="163" t="str">
        <f>C416</f>
        <v>Položka je včetně dopravy a montáže</v>
      </c>
      <c r="BB416" s="160"/>
      <c r="BC416" s="160"/>
      <c r="BD416" s="160"/>
      <c r="BE416" s="160"/>
      <c r="BF416" s="160"/>
      <c r="BG416" s="160"/>
      <c r="BH416" s="160"/>
    </row>
    <row r="417" spans="1:60">
      <c r="A417" s="162" t="s">
        <v>115</v>
      </c>
      <c r="B417" s="169" t="s">
        <v>86</v>
      </c>
      <c r="C417" s="200" t="s">
        <v>87</v>
      </c>
      <c r="D417" s="173"/>
      <c r="E417" s="177"/>
      <c r="F417" s="181"/>
      <c r="G417" s="181">
        <f>SUMIF(AE418:AE436,"&lt;&gt;NOR",G418:G436)</f>
        <v>0</v>
      </c>
      <c r="H417" s="181"/>
      <c r="I417" s="181">
        <f>SUM(I418:I436)</f>
        <v>0</v>
      </c>
      <c r="J417" s="181"/>
      <c r="K417" s="181">
        <f>SUM(K418:K436)</f>
        <v>0</v>
      </c>
      <c r="L417" s="181"/>
      <c r="M417" s="181">
        <f>SUM(M418:M436)</f>
        <v>0</v>
      </c>
      <c r="N417" s="173"/>
      <c r="O417" s="173">
        <f>SUM(O418:O436)</f>
        <v>0</v>
      </c>
      <c r="P417" s="173"/>
      <c r="Q417" s="173">
        <f>SUM(Q418:Q436)</f>
        <v>0</v>
      </c>
      <c r="R417" s="173"/>
      <c r="S417" s="173"/>
      <c r="T417" s="174"/>
      <c r="U417" s="173">
        <f>SUM(U418:U436)</f>
        <v>0</v>
      </c>
      <c r="AE417" t="s">
        <v>116</v>
      </c>
    </row>
    <row r="418" spans="1:60" outlineLevel="1">
      <c r="A418" s="161">
        <v>39</v>
      </c>
      <c r="B418" s="168" t="s">
        <v>304</v>
      </c>
      <c r="C418" s="198" t="s">
        <v>305</v>
      </c>
      <c r="D418" s="170" t="s">
        <v>119</v>
      </c>
      <c r="E418" s="175">
        <v>10</v>
      </c>
      <c r="F418" s="178"/>
      <c r="G418" s="179">
        <f>ROUND(E418*F418,2)</f>
        <v>0</v>
      </c>
      <c r="H418" s="178"/>
      <c r="I418" s="179">
        <f>ROUND(E418*H418,2)</f>
        <v>0</v>
      </c>
      <c r="J418" s="178"/>
      <c r="K418" s="179">
        <f>ROUND(E418*J418,2)</f>
        <v>0</v>
      </c>
      <c r="L418" s="179">
        <v>21</v>
      </c>
      <c r="M418" s="179">
        <f>G418*(1+L418/100)</f>
        <v>0</v>
      </c>
      <c r="N418" s="170">
        <v>0</v>
      </c>
      <c r="O418" s="170">
        <f>ROUND(E418*N418,5)</f>
        <v>0</v>
      </c>
      <c r="P418" s="170">
        <v>0</v>
      </c>
      <c r="Q418" s="170">
        <f>ROUND(E418*P418,5)</f>
        <v>0</v>
      </c>
      <c r="R418" s="170"/>
      <c r="S418" s="170"/>
      <c r="T418" s="171">
        <v>0</v>
      </c>
      <c r="U418" s="170">
        <f>ROUND(E418*T418,2)</f>
        <v>0</v>
      </c>
      <c r="V418" s="160"/>
      <c r="W418" s="160"/>
      <c r="X418" s="160"/>
      <c r="Y418" s="160"/>
      <c r="Z418" s="160"/>
      <c r="AA418" s="160"/>
      <c r="AB418" s="160"/>
      <c r="AC418" s="160"/>
      <c r="AD418" s="160"/>
      <c r="AE418" s="160" t="s">
        <v>120</v>
      </c>
      <c r="AF418" s="160"/>
      <c r="AG418" s="160"/>
      <c r="AH418" s="160"/>
      <c r="AI418" s="160"/>
      <c r="AJ418" s="160"/>
      <c r="AK418" s="160"/>
      <c r="AL418" s="160"/>
      <c r="AM418" s="160"/>
      <c r="AN418" s="160"/>
      <c r="AO418" s="160"/>
      <c r="AP418" s="160"/>
      <c r="AQ418" s="160"/>
      <c r="AR418" s="160"/>
      <c r="AS418" s="160"/>
      <c r="AT418" s="160"/>
      <c r="AU418" s="160"/>
      <c r="AV418" s="160"/>
      <c r="AW418" s="160"/>
      <c r="AX418" s="160"/>
      <c r="AY418" s="160"/>
      <c r="AZ418" s="160"/>
      <c r="BA418" s="160"/>
      <c r="BB418" s="160"/>
      <c r="BC418" s="160"/>
      <c r="BD418" s="160"/>
      <c r="BE418" s="160"/>
      <c r="BF418" s="160"/>
      <c r="BG418" s="160"/>
      <c r="BH418" s="160"/>
    </row>
    <row r="419" spans="1:60" ht="31.2" outlineLevel="1">
      <c r="A419" s="161"/>
      <c r="B419" s="168"/>
      <c r="C419" s="269" t="s">
        <v>306</v>
      </c>
      <c r="D419" s="270"/>
      <c r="E419" s="271"/>
      <c r="F419" s="272"/>
      <c r="G419" s="273"/>
      <c r="H419" s="179"/>
      <c r="I419" s="179"/>
      <c r="J419" s="179"/>
      <c r="K419" s="179"/>
      <c r="L419" s="179"/>
      <c r="M419" s="179"/>
      <c r="N419" s="170"/>
      <c r="O419" s="170"/>
      <c r="P419" s="170"/>
      <c r="Q419" s="170"/>
      <c r="R419" s="170"/>
      <c r="S419" s="170"/>
      <c r="T419" s="171"/>
      <c r="U419" s="170"/>
      <c r="V419" s="160"/>
      <c r="W419" s="160"/>
      <c r="X419" s="160"/>
      <c r="Y419" s="160"/>
      <c r="Z419" s="160"/>
      <c r="AA419" s="160"/>
      <c r="AB419" s="160"/>
      <c r="AC419" s="160"/>
      <c r="AD419" s="160"/>
      <c r="AE419" s="160" t="s">
        <v>122</v>
      </c>
      <c r="AF419" s="160"/>
      <c r="AG419" s="160"/>
      <c r="AH419" s="160"/>
      <c r="AI419" s="160"/>
      <c r="AJ419" s="160"/>
      <c r="AK419" s="160"/>
      <c r="AL419" s="160"/>
      <c r="AM419" s="160"/>
      <c r="AN419" s="160"/>
      <c r="AO419" s="160"/>
      <c r="AP419" s="160"/>
      <c r="AQ419" s="160"/>
      <c r="AR419" s="160"/>
      <c r="AS419" s="160"/>
      <c r="AT419" s="160"/>
      <c r="AU419" s="160"/>
      <c r="AV419" s="160"/>
      <c r="AW419" s="160"/>
      <c r="AX419" s="160"/>
      <c r="AY419" s="160"/>
      <c r="AZ419" s="160"/>
      <c r="BA419" s="163" t="str">
        <f>C419</f>
        <v>ŽSada obsahuje pomůcky pro pokusy z chemie (např.stojan, držáky, laboraorní sklo - kádinky , baňky, držák zkumavek, zkumavky ks, stojan na zkumavky, trubice, sada trubiček, pipeta, miska, skleněná vana, střička, lihový kahan, kapátko, stříkačka, tečkovací destička, sada zátek, hodin. sklo, miska)</v>
      </c>
      <c r="BB419" s="160"/>
      <c r="BC419" s="160"/>
      <c r="BD419" s="160"/>
      <c r="BE419" s="160"/>
      <c r="BF419" s="160"/>
      <c r="BG419" s="160"/>
      <c r="BH419" s="160"/>
    </row>
    <row r="420" spans="1:60" ht="20.399999999999999" outlineLevel="1">
      <c r="A420" s="161">
        <v>40</v>
      </c>
      <c r="B420" s="168" t="s">
        <v>307</v>
      </c>
      <c r="C420" s="198" t="s">
        <v>308</v>
      </c>
      <c r="D420" s="170" t="s">
        <v>119</v>
      </c>
      <c r="E420" s="175">
        <v>5</v>
      </c>
      <c r="F420" s="178"/>
      <c r="G420" s="179">
        <f>ROUND(E420*F420,2)</f>
        <v>0</v>
      </c>
      <c r="H420" s="178"/>
      <c r="I420" s="179">
        <f>ROUND(E420*H420,2)</f>
        <v>0</v>
      </c>
      <c r="J420" s="178"/>
      <c r="K420" s="179">
        <f>ROUND(E420*J420,2)</f>
        <v>0</v>
      </c>
      <c r="L420" s="179">
        <v>21</v>
      </c>
      <c r="M420" s="179">
        <f>G420*(1+L420/100)</f>
        <v>0</v>
      </c>
      <c r="N420" s="170">
        <v>0</v>
      </c>
      <c r="O420" s="170">
        <f>ROUND(E420*N420,5)</f>
        <v>0</v>
      </c>
      <c r="P420" s="170">
        <v>0</v>
      </c>
      <c r="Q420" s="170">
        <f>ROUND(E420*P420,5)</f>
        <v>0</v>
      </c>
      <c r="R420" s="170"/>
      <c r="S420" s="170"/>
      <c r="T420" s="171">
        <v>0</v>
      </c>
      <c r="U420" s="170">
        <f>ROUND(E420*T420,2)</f>
        <v>0</v>
      </c>
      <c r="V420" s="160"/>
      <c r="W420" s="160"/>
      <c r="X420" s="160"/>
      <c r="Y420" s="160"/>
      <c r="Z420" s="160"/>
      <c r="AA420" s="160"/>
      <c r="AB420" s="160"/>
      <c r="AC420" s="160"/>
      <c r="AD420" s="160"/>
      <c r="AE420" s="160" t="s">
        <v>293</v>
      </c>
      <c r="AF420" s="160"/>
      <c r="AG420" s="160"/>
      <c r="AH420" s="160"/>
      <c r="AI420" s="160"/>
      <c r="AJ420" s="160"/>
      <c r="AK420" s="160"/>
      <c r="AL420" s="160"/>
      <c r="AM420" s="160"/>
      <c r="AN420" s="160"/>
      <c r="AO420" s="160"/>
      <c r="AP420" s="160"/>
      <c r="AQ420" s="160"/>
      <c r="AR420" s="160"/>
      <c r="AS420" s="160"/>
      <c r="AT420" s="160"/>
      <c r="AU420" s="160"/>
      <c r="AV420" s="160"/>
      <c r="AW420" s="160"/>
      <c r="AX420" s="160"/>
      <c r="AY420" s="160"/>
      <c r="AZ420" s="160"/>
      <c r="BA420" s="160"/>
      <c r="BB420" s="160"/>
      <c r="BC420" s="160"/>
      <c r="BD420" s="160"/>
      <c r="BE420" s="160"/>
      <c r="BF420" s="160"/>
      <c r="BG420" s="160"/>
      <c r="BH420" s="160"/>
    </row>
    <row r="421" spans="1:60" outlineLevel="1">
      <c r="A421" s="161"/>
      <c r="B421" s="168"/>
      <c r="C421" s="269" t="s">
        <v>309</v>
      </c>
      <c r="D421" s="270"/>
      <c r="E421" s="271"/>
      <c r="F421" s="272"/>
      <c r="G421" s="273"/>
      <c r="H421" s="179"/>
      <c r="I421" s="179"/>
      <c r="J421" s="179"/>
      <c r="K421" s="179"/>
      <c r="L421" s="179"/>
      <c r="M421" s="179"/>
      <c r="N421" s="170"/>
      <c r="O421" s="170"/>
      <c r="P421" s="170"/>
      <c r="Q421" s="170"/>
      <c r="R421" s="170"/>
      <c r="S421" s="170"/>
      <c r="T421" s="171"/>
      <c r="U421" s="170"/>
      <c r="V421" s="160"/>
      <c r="W421" s="160"/>
      <c r="X421" s="160"/>
      <c r="Y421" s="160"/>
      <c r="Z421" s="160"/>
      <c r="AA421" s="160"/>
      <c r="AB421" s="160"/>
      <c r="AC421" s="160"/>
      <c r="AD421" s="160"/>
      <c r="AE421" s="160" t="s">
        <v>122</v>
      </c>
      <c r="AF421" s="160"/>
      <c r="AG421" s="160"/>
      <c r="AH421" s="160"/>
      <c r="AI421" s="160"/>
      <c r="AJ421" s="160"/>
      <c r="AK421" s="160"/>
      <c r="AL421" s="160"/>
      <c r="AM421" s="160"/>
      <c r="AN421" s="160"/>
      <c r="AO421" s="160"/>
      <c r="AP421" s="160"/>
      <c r="AQ421" s="160"/>
      <c r="AR421" s="160"/>
      <c r="AS421" s="160"/>
      <c r="AT421" s="160"/>
      <c r="AU421" s="160"/>
      <c r="AV421" s="160"/>
      <c r="AW421" s="160"/>
      <c r="AX421" s="160"/>
      <c r="AY421" s="160"/>
      <c r="AZ421" s="160"/>
      <c r="BA421" s="163" t="str">
        <f t="shared" ref="BA421:BA434" si="17">C421</f>
        <v>Učební pomůcka váha dvouramenná demonstrační do 500g má tyto parametry:</v>
      </c>
      <c r="BB421" s="160"/>
      <c r="BC421" s="160"/>
      <c r="BD421" s="160"/>
      <c r="BE421" s="160"/>
      <c r="BF421" s="160"/>
      <c r="BG421" s="160"/>
      <c r="BH421" s="160"/>
    </row>
    <row r="422" spans="1:60" outlineLevel="1">
      <c r="A422" s="161"/>
      <c r="B422" s="168"/>
      <c r="C422" s="269" t="s">
        <v>310</v>
      </c>
      <c r="D422" s="270"/>
      <c r="E422" s="271"/>
      <c r="F422" s="272"/>
      <c r="G422" s="273"/>
      <c r="H422" s="179"/>
      <c r="I422" s="179"/>
      <c r="J422" s="179"/>
      <c r="K422" s="179"/>
      <c r="L422" s="179"/>
      <c r="M422" s="179"/>
      <c r="N422" s="170"/>
      <c r="O422" s="170"/>
      <c r="P422" s="170"/>
      <c r="Q422" s="170"/>
      <c r="R422" s="170"/>
      <c r="S422" s="170"/>
      <c r="T422" s="171"/>
      <c r="U422" s="170"/>
      <c r="V422" s="160"/>
      <c r="W422" s="160"/>
      <c r="X422" s="160"/>
      <c r="Y422" s="160"/>
      <c r="Z422" s="160"/>
      <c r="AA422" s="160"/>
      <c r="AB422" s="160"/>
      <c r="AC422" s="160"/>
      <c r="AD422" s="160"/>
      <c r="AE422" s="160" t="s">
        <v>122</v>
      </c>
      <c r="AF422" s="160"/>
      <c r="AG422" s="160"/>
      <c r="AH422" s="160"/>
      <c r="AI422" s="160"/>
      <c r="AJ422" s="160"/>
      <c r="AK422" s="160"/>
      <c r="AL422" s="160"/>
      <c r="AM422" s="160"/>
      <c r="AN422" s="160"/>
      <c r="AO422" s="160"/>
      <c r="AP422" s="160"/>
      <c r="AQ422" s="160"/>
      <c r="AR422" s="160"/>
      <c r="AS422" s="160"/>
      <c r="AT422" s="160"/>
      <c r="AU422" s="160"/>
      <c r="AV422" s="160"/>
      <c r="AW422" s="160"/>
      <c r="AX422" s="160"/>
      <c r="AY422" s="160"/>
      <c r="AZ422" s="160"/>
      <c r="BA422" s="163" t="str">
        <f t="shared" si="17"/>
        <v>Délka ramene: 27 cm</v>
      </c>
      <c r="BB422" s="160"/>
      <c r="BC422" s="160"/>
      <c r="BD422" s="160"/>
      <c r="BE422" s="160"/>
      <c r="BF422" s="160"/>
      <c r="BG422" s="160"/>
      <c r="BH422" s="160"/>
    </row>
    <row r="423" spans="1:60" outlineLevel="1">
      <c r="A423" s="161"/>
      <c r="B423" s="168"/>
      <c r="C423" s="269" t="s">
        <v>311</v>
      </c>
      <c r="D423" s="270"/>
      <c r="E423" s="271"/>
      <c r="F423" s="272"/>
      <c r="G423" s="273"/>
      <c r="H423" s="179"/>
      <c r="I423" s="179"/>
      <c r="J423" s="179"/>
      <c r="K423" s="179"/>
      <c r="L423" s="179"/>
      <c r="M423" s="179"/>
      <c r="N423" s="170"/>
      <c r="O423" s="170"/>
      <c r="P423" s="170"/>
      <c r="Q423" s="170"/>
      <c r="R423" s="170"/>
      <c r="S423" s="170"/>
      <c r="T423" s="171"/>
      <c r="U423" s="170"/>
      <c r="V423" s="160"/>
      <c r="W423" s="160"/>
      <c r="X423" s="160"/>
      <c r="Y423" s="160"/>
      <c r="Z423" s="160"/>
      <c r="AA423" s="160"/>
      <c r="AB423" s="160"/>
      <c r="AC423" s="160"/>
      <c r="AD423" s="160"/>
      <c r="AE423" s="160" t="s">
        <v>122</v>
      </c>
      <c r="AF423" s="160"/>
      <c r="AG423" s="160"/>
      <c r="AH423" s="160"/>
      <c r="AI423" s="160"/>
      <c r="AJ423" s="160"/>
      <c r="AK423" s="160"/>
      <c r="AL423" s="160"/>
      <c r="AM423" s="160"/>
      <c r="AN423" s="160"/>
      <c r="AO423" s="160"/>
      <c r="AP423" s="160"/>
      <c r="AQ423" s="160"/>
      <c r="AR423" s="160"/>
      <c r="AS423" s="160"/>
      <c r="AT423" s="160"/>
      <c r="AU423" s="160"/>
      <c r="AV423" s="160"/>
      <c r="AW423" s="160"/>
      <c r="AX423" s="160"/>
      <c r="AY423" s="160"/>
      <c r="AZ423" s="160"/>
      <c r="BA423" s="163" t="str">
        <f t="shared" si="17"/>
        <v>Výška sloupku: 23 cm</v>
      </c>
      <c r="BB423" s="160"/>
      <c r="BC423" s="160"/>
      <c r="BD423" s="160"/>
      <c r="BE423" s="160"/>
      <c r="BF423" s="160"/>
      <c r="BG423" s="160"/>
      <c r="BH423" s="160"/>
    </row>
    <row r="424" spans="1:60" outlineLevel="1">
      <c r="A424" s="161"/>
      <c r="B424" s="168"/>
      <c r="C424" s="269" t="s">
        <v>312</v>
      </c>
      <c r="D424" s="270"/>
      <c r="E424" s="271"/>
      <c r="F424" s="272"/>
      <c r="G424" s="273"/>
      <c r="H424" s="179"/>
      <c r="I424" s="179"/>
      <c r="J424" s="179"/>
      <c r="K424" s="179"/>
      <c r="L424" s="179"/>
      <c r="M424" s="179"/>
      <c r="N424" s="170"/>
      <c r="O424" s="170"/>
      <c r="P424" s="170"/>
      <c r="Q424" s="170"/>
      <c r="R424" s="170"/>
      <c r="S424" s="170"/>
      <c r="T424" s="171"/>
      <c r="U424" s="170"/>
      <c r="V424" s="160"/>
      <c r="W424" s="160"/>
      <c r="X424" s="160"/>
      <c r="Y424" s="160"/>
      <c r="Z424" s="160"/>
      <c r="AA424" s="160"/>
      <c r="AB424" s="160"/>
      <c r="AC424" s="160"/>
      <c r="AD424" s="160"/>
      <c r="AE424" s="160" t="s">
        <v>122</v>
      </c>
      <c r="AF424" s="160"/>
      <c r="AG424" s="160"/>
      <c r="AH424" s="160"/>
      <c r="AI424" s="160"/>
      <c r="AJ424" s="160"/>
      <c r="AK424" s="160"/>
      <c r="AL424" s="160"/>
      <c r="AM424" s="160"/>
      <c r="AN424" s="160"/>
      <c r="AO424" s="160"/>
      <c r="AP424" s="160"/>
      <c r="AQ424" s="160"/>
      <c r="AR424" s="160"/>
      <c r="AS424" s="160"/>
      <c r="AT424" s="160"/>
      <c r="AU424" s="160"/>
      <c r="AV424" s="160"/>
      <c r="AW424" s="160"/>
      <c r="AX424" s="160"/>
      <c r="AY424" s="160"/>
      <c r="AZ424" s="160"/>
      <c r="BA424" s="163" t="str">
        <f t="shared" si="17"/>
        <v>Výška vah: 27,5 cm</v>
      </c>
      <c r="BB424" s="160"/>
      <c r="BC424" s="160"/>
      <c r="BD424" s="160"/>
      <c r="BE424" s="160"/>
      <c r="BF424" s="160"/>
      <c r="BG424" s="160"/>
      <c r="BH424" s="160"/>
    </row>
    <row r="425" spans="1:60" outlineLevel="1">
      <c r="A425" s="161"/>
      <c r="B425" s="168"/>
      <c r="C425" s="269" t="s">
        <v>313</v>
      </c>
      <c r="D425" s="270"/>
      <c r="E425" s="271"/>
      <c r="F425" s="272"/>
      <c r="G425" s="273"/>
      <c r="H425" s="179"/>
      <c r="I425" s="179"/>
      <c r="J425" s="179"/>
      <c r="K425" s="179"/>
      <c r="L425" s="179"/>
      <c r="M425" s="179"/>
      <c r="N425" s="170"/>
      <c r="O425" s="170"/>
      <c r="P425" s="170"/>
      <c r="Q425" s="170"/>
      <c r="R425" s="170"/>
      <c r="S425" s="170"/>
      <c r="T425" s="171"/>
      <c r="U425" s="170"/>
      <c r="V425" s="160"/>
      <c r="W425" s="160"/>
      <c r="X425" s="160"/>
      <c r="Y425" s="160"/>
      <c r="Z425" s="160"/>
      <c r="AA425" s="160"/>
      <c r="AB425" s="160"/>
      <c r="AC425" s="160"/>
      <c r="AD425" s="160"/>
      <c r="AE425" s="160" t="s">
        <v>122</v>
      </c>
      <c r="AF425" s="160"/>
      <c r="AG425" s="160"/>
      <c r="AH425" s="160"/>
      <c r="AI425" s="160"/>
      <c r="AJ425" s="160"/>
      <c r="AK425" s="160"/>
      <c r="AL425" s="160"/>
      <c r="AM425" s="160"/>
      <c r="AN425" s="160"/>
      <c r="AO425" s="160"/>
      <c r="AP425" s="160"/>
      <c r="AQ425" s="160"/>
      <c r="AR425" s="160"/>
      <c r="AS425" s="160"/>
      <c r="AT425" s="160"/>
      <c r="AU425" s="160"/>
      <c r="AV425" s="160"/>
      <c r="AW425" s="160"/>
      <c r="AX425" s="160"/>
      <c r="AY425" s="160"/>
      <c r="AZ425" s="160"/>
      <c r="BA425" s="163" t="str">
        <f t="shared" si="17"/>
        <v>Celková výška: 34 cm, 36 cm včetně vyšroubování</v>
      </c>
      <c r="BB425" s="160"/>
      <c r="BC425" s="160"/>
      <c r="BD425" s="160"/>
      <c r="BE425" s="160"/>
      <c r="BF425" s="160"/>
      <c r="BG425" s="160"/>
      <c r="BH425" s="160"/>
    </row>
    <row r="426" spans="1:60" outlineLevel="1">
      <c r="A426" s="161"/>
      <c r="B426" s="168"/>
      <c r="C426" s="269" t="s">
        <v>314</v>
      </c>
      <c r="D426" s="270"/>
      <c r="E426" s="271"/>
      <c r="F426" s="272"/>
      <c r="G426" s="273"/>
      <c r="H426" s="179"/>
      <c r="I426" s="179"/>
      <c r="J426" s="179"/>
      <c r="K426" s="179"/>
      <c r="L426" s="179"/>
      <c r="M426" s="179"/>
      <c r="N426" s="170"/>
      <c r="O426" s="170"/>
      <c r="P426" s="170"/>
      <c r="Q426" s="170"/>
      <c r="R426" s="170"/>
      <c r="S426" s="170"/>
      <c r="T426" s="171"/>
      <c r="U426" s="170"/>
      <c r="V426" s="160"/>
      <c r="W426" s="160"/>
      <c r="X426" s="160"/>
      <c r="Y426" s="160"/>
      <c r="Z426" s="160"/>
      <c r="AA426" s="160"/>
      <c r="AB426" s="160"/>
      <c r="AC426" s="160"/>
      <c r="AD426" s="160"/>
      <c r="AE426" s="160" t="s">
        <v>122</v>
      </c>
      <c r="AF426" s="160"/>
      <c r="AG426" s="160"/>
      <c r="AH426" s="160"/>
      <c r="AI426" s="160"/>
      <c r="AJ426" s="160"/>
      <c r="AK426" s="160"/>
      <c r="AL426" s="160"/>
      <c r="AM426" s="160"/>
      <c r="AN426" s="160"/>
      <c r="AO426" s="160"/>
      <c r="AP426" s="160"/>
      <c r="AQ426" s="160"/>
      <c r="AR426" s="160"/>
      <c r="AS426" s="160"/>
      <c r="AT426" s="160"/>
      <c r="AU426" s="160"/>
      <c r="AV426" s="160"/>
      <c r="AW426" s="160"/>
      <c r="AX426" s="160"/>
      <c r="AY426" s="160"/>
      <c r="AZ426" s="160"/>
      <c r="BA426" s="163" t="str">
        <f t="shared" si="17"/>
        <v>Vnější průměr misek: 11,7 cm</v>
      </c>
      <c r="BB426" s="160"/>
      <c r="BC426" s="160"/>
      <c r="BD426" s="160"/>
      <c r="BE426" s="160"/>
      <c r="BF426" s="160"/>
      <c r="BG426" s="160"/>
      <c r="BH426" s="160"/>
    </row>
    <row r="427" spans="1:60" outlineLevel="1">
      <c r="A427" s="161"/>
      <c r="B427" s="168"/>
      <c r="C427" s="269" t="s">
        <v>315</v>
      </c>
      <c r="D427" s="270"/>
      <c r="E427" s="271"/>
      <c r="F427" s="272"/>
      <c r="G427" s="273"/>
      <c r="H427" s="179"/>
      <c r="I427" s="179"/>
      <c r="J427" s="179"/>
      <c r="K427" s="179"/>
      <c r="L427" s="179"/>
      <c r="M427" s="179"/>
      <c r="N427" s="170"/>
      <c r="O427" s="170"/>
      <c r="P427" s="170"/>
      <c r="Q427" s="170"/>
      <c r="R427" s="170"/>
      <c r="S427" s="170"/>
      <c r="T427" s="171"/>
      <c r="U427" s="170"/>
      <c r="V427" s="160"/>
      <c r="W427" s="160"/>
      <c r="X427" s="160"/>
      <c r="Y427" s="160"/>
      <c r="Z427" s="160"/>
      <c r="AA427" s="160"/>
      <c r="AB427" s="160"/>
      <c r="AC427" s="160"/>
      <c r="AD427" s="160"/>
      <c r="AE427" s="160" t="s">
        <v>122</v>
      </c>
      <c r="AF427" s="160"/>
      <c r="AG427" s="160"/>
      <c r="AH427" s="160"/>
      <c r="AI427" s="160"/>
      <c r="AJ427" s="160"/>
      <c r="AK427" s="160"/>
      <c r="AL427" s="160"/>
      <c r="AM427" s="160"/>
      <c r="AN427" s="160"/>
      <c r="AO427" s="160"/>
      <c r="AP427" s="160"/>
      <c r="AQ427" s="160"/>
      <c r="AR427" s="160"/>
      <c r="AS427" s="160"/>
      <c r="AT427" s="160"/>
      <c r="AU427" s="160"/>
      <c r="AV427" s="160"/>
      <c r="AW427" s="160"/>
      <c r="AX427" s="160"/>
      <c r="AY427" s="160"/>
      <c r="AZ427" s="160"/>
      <c r="BA427" s="163" t="str">
        <f t="shared" si="17"/>
        <v>Hloubka misky: 2,8 cm</v>
      </c>
      <c r="BB427" s="160"/>
      <c r="BC427" s="160"/>
      <c r="BD427" s="160"/>
      <c r="BE427" s="160"/>
      <c r="BF427" s="160"/>
      <c r="BG427" s="160"/>
      <c r="BH427" s="160"/>
    </row>
    <row r="428" spans="1:60" outlineLevel="1">
      <c r="A428" s="161"/>
      <c r="B428" s="168"/>
      <c r="C428" s="269" t="s">
        <v>316</v>
      </c>
      <c r="D428" s="270"/>
      <c r="E428" s="271"/>
      <c r="F428" s="272"/>
      <c r="G428" s="273"/>
      <c r="H428" s="179"/>
      <c r="I428" s="179"/>
      <c r="J428" s="179"/>
      <c r="K428" s="179"/>
      <c r="L428" s="179"/>
      <c r="M428" s="179"/>
      <c r="N428" s="170"/>
      <c r="O428" s="170"/>
      <c r="P428" s="170"/>
      <c r="Q428" s="170"/>
      <c r="R428" s="170"/>
      <c r="S428" s="170"/>
      <c r="T428" s="171"/>
      <c r="U428" s="170"/>
      <c r="V428" s="160"/>
      <c r="W428" s="160"/>
      <c r="X428" s="160"/>
      <c r="Y428" s="160"/>
      <c r="Z428" s="160"/>
      <c r="AA428" s="160"/>
      <c r="AB428" s="160"/>
      <c r="AC428" s="160"/>
      <c r="AD428" s="160"/>
      <c r="AE428" s="160" t="s">
        <v>122</v>
      </c>
      <c r="AF428" s="160"/>
      <c r="AG428" s="160"/>
      <c r="AH428" s="160"/>
      <c r="AI428" s="160"/>
      <c r="AJ428" s="160"/>
      <c r="AK428" s="160"/>
      <c r="AL428" s="160"/>
      <c r="AM428" s="160"/>
      <c r="AN428" s="160"/>
      <c r="AO428" s="160"/>
      <c r="AP428" s="160"/>
      <c r="AQ428" s="160"/>
      <c r="AR428" s="160"/>
      <c r="AS428" s="160"/>
      <c r="AT428" s="160"/>
      <c r="AU428" s="160"/>
      <c r="AV428" s="160"/>
      <c r="AW428" s="160"/>
      <c r="AX428" s="160"/>
      <c r="AY428" s="160"/>
      <c r="AZ428" s="160"/>
      <c r="BA428" s="163" t="str">
        <f t="shared" si="17"/>
        <v>Základna: 39,5x19,5 cm</v>
      </c>
      <c r="BB428" s="160"/>
      <c r="BC428" s="160"/>
      <c r="BD428" s="160"/>
      <c r="BE428" s="160"/>
      <c r="BF428" s="160"/>
      <c r="BG428" s="160"/>
      <c r="BH428" s="160"/>
    </row>
    <row r="429" spans="1:60" outlineLevel="1">
      <c r="A429" s="161"/>
      <c r="B429" s="168"/>
      <c r="C429" s="269" t="s">
        <v>317</v>
      </c>
      <c r="D429" s="270"/>
      <c r="E429" s="271"/>
      <c r="F429" s="272"/>
      <c r="G429" s="273"/>
      <c r="H429" s="179"/>
      <c r="I429" s="179"/>
      <c r="J429" s="179"/>
      <c r="K429" s="179"/>
      <c r="L429" s="179"/>
      <c r="M429" s="179"/>
      <c r="N429" s="170"/>
      <c r="O429" s="170"/>
      <c r="P429" s="170"/>
      <c r="Q429" s="170"/>
      <c r="R429" s="170"/>
      <c r="S429" s="170"/>
      <c r="T429" s="171"/>
      <c r="U429" s="170"/>
      <c r="V429" s="160"/>
      <c r="W429" s="160"/>
      <c r="X429" s="160"/>
      <c r="Y429" s="160"/>
      <c r="Z429" s="160"/>
      <c r="AA429" s="160"/>
      <c r="AB429" s="160"/>
      <c r="AC429" s="160"/>
      <c r="AD429" s="160"/>
      <c r="AE429" s="160" t="s">
        <v>122</v>
      </c>
      <c r="AF429" s="160"/>
      <c r="AG429" s="160"/>
      <c r="AH429" s="160"/>
      <c r="AI429" s="160"/>
      <c r="AJ429" s="160"/>
      <c r="AK429" s="160"/>
      <c r="AL429" s="160"/>
      <c r="AM429" s="160"/>
      <c r="AN429" s="160"/>
      <c r="AO429" s="160"/>
      <c r="AP429" s="160"/>
      <c r="AQ429" s="160"/>
      <c r="AR429" s="160"/>
      <c r="AS429" s="160"/>
      <c r="AT429" s="160"/>
      <c r="AU429" s="160"/>
      <c r="AV429" s="160"/>
      <c r="AW429" s="160"/>
      <c r="AX429" s="160"/>
      <c r="AY429" s="160"/>
      <c r="AZ429" s="160"/>
      <c r="BA429" s="163" t="str">
        <f t="shared" si="17"/>
        <v>Celková váha do 500g</v>
      </c>
      <c r="BB429" s="160"/>
      <c r="BC429" s="160"/>
      <c r="BD429" s="160"/>
      <c r="BE429" s="160"/>
      <c r="BF429" s="160"/>
      <c r="BG429" s="160"/>
      <c r="BH429" s="160"/>
    </row>
    <row r="430" spans="1:60" outlineLevel="1">
      <c r="A430" s="161"/>
      <c r="B430" s="168"/>
      <c r="C430" s="269" t="s">
        <v>318</v>
      </c>
      <c r="D430" s="270"/>
      <c r="E430" s="271"/>
      <c r="F430" s="272"/>
      <c r="G430" s="273"/>
      <c r="H430" s="179"/>
      <c r="I430" s="179"/>
      <c r="J430" s="179"/>
      <c r="K430" s="179"/>
      <c r="L430" s="179"/>
      <c r="M430" s="179"/>
      <c r="N430" s="170"/>
      <c r="O430" s="170"/>
      <c r="P430" s="170"/>
      <c r="Q430" s="170"/>
      <c r="R430" s="170"/>
      <c r="S430" s="170"/>
      <c r="T430" s="171"/>
      <c r="U430" s="170"/>
      <c r="V430" s="160"/>
      <c r="W430" s="160"/>
      <c r="X430" s="160"/>
      <c r="Y430" s="160"/>
      <c r="Z430" s="160"/>
      <c r="AA430" s="160"/>
      <c r="AB430" s="160"/>
      <c r="AC430" s="160"/>
      <c r="AD430" s="160"/>
      <c r="AE430" s="160" t="s">
        <v>122</v>
      </c>
      <c r="AF430" s="160"/>
      <c r="AG430" s="160"/>
      <c r="AH430" s="160"/>
      <c r="AI430" s="160"/>
      <c r="AJ430" s="160"/>
      <c r="AK430" s="160"/>
      <c r="AL430" s="160"/>
      <c r="AM430" s="160"/>
      <c r="AN430" s="160"/>
      <c r="AO430" s="160"/>
      <c r="AP430" s="160"/>
      <c r="AQ430" s="160"/>
      <c r="AR430" s="160"/>
      <c r="AS430" s="160"/>
      <c r="AT430" s="160"/>
      <c r="AU430" s="160"/>
      <c r="AV430" s="160"/>
      <c r="AW430" s="160"/>
      <c r="AX430" s="160"/>
      <c r="AY430" s="160"/>
      <c r="AZ430" s="160"/>
      <c r="BA430" s="163" t="str">
        <f t="shared" si="17"/>
        <v>Váživost: (1 g - 500 g) ± 10 mg</v>
      </c>
      <c r="BB430" s="160"/>
      <c r="BC430" s="160"/>
      <c r="BD430" s="160"/>
      <c r="BE430" s="160"/>
      <c r="BF430" s="160"/>
      <c r="BG430" s="160"/>
      <c r="BH430" s="160"/>
    </row>
    <row r="431" spans="1:60" outlineLevel="1">
      <c r="A431" s="161"/>
      <c r="B431" s="168"/>
      <c r="C431" s="269" t="s">
        <v>319</v>
      </c>
      <c r="D431" s="270"/>
      <c r="E431" s="271"/>
      <c r="F431" s="272"/>
      <c r="G431" s="273"/>
      <c r="H431" s="179"/>
      <c r="I431" s="179"/>
      <c r="J431" s="179"/>
      <c r="K431" s="179"/>
      <c r="L431" s="179"/>
      <c r="M431" s="179"/>
      <c r="N431" s="170"/>
      <c r="O431" s="170"/>
      <c r="P431" s="170"/>
      <c r="Q431" s="170"/>
      <c r="R431" s="170"/>
      <c r="S431" s="170"/>
      <c r="T431" s="171"/>
      <c r="U431" s="170"/>
      <c r="V431" s="160"/>
      <c r="W431" s="160"/>
      <c r="X431" s="160"/>
      <c r="Y431" s="160"/>
      <c r="Z431" s="160"/>
      <c r="AA431" s="160"/>
      <c r="AB431" s="160"/>
      <c r="AC431" s="160"/>
      <c r="AD431" s="160"/>
      <c r="AE431" s="160" t="s">
        <v>122</v>
      </c>
      <c r="AF431" s="160"/>
      <c r="AG431" s="160"/>
      <c r="AH431" s="160"/>
      <c r="AI431" s="160"/>
      <c r="AJ431" s="160"/>
      <c r="AK431" s="160"/>
      <c r="AL431" s="160"/>
      <c r="AM431" s="160"/>
      <c r="AN431" s="160"/>
      <c r="AO431" s="160"/>
      <c r="AP431" s="160"/>
      <c r="AQ431" s="160"/>
      <c r="AR431" s="160"/>
      <c r="AS431" s="160"/>
      <c r="AT431" s="160"/>
      <c r="AU431" s="160"/>
      <c r="AV431" s="160"/>
      <c r="AW431" s="160"/>
      <c r="AX431" s="160"/>
      <c r="AY431" s="160"/>
      <c r="AZ431" s="160"/>
      <c r="BA431" s="163" t="str">
        <f t="shared" si="17"/>
        <v>Cistlivost: 1 mg</v>
      </c>
      <c r="BB431" s="160"/>
      <c r="BC431" s="160"/>
      <c r="BD431" s="160"/>
      <c r="BE431" s="160"/>
      <c r="BF431" s="160"/>
      <c r="BG431" s="160"/>
      <c r="BH431" s="160"/>
    </row>
    <row r="432" spans="1:60" outlineLevel="1">
      <c r="A432" s="161"/>
      <c r="B432" s="168"/>
      <c r="C432" s="269" t="s">
        <v>320</v>
      </c>
      <c r="D432" s="270"/>
      <c r="E432" s="271"/>
      <c r="F432" s="272"/>
      <c r="G432" s="273"/>
      <c r="H432" s="179"/>
      <c r="I432" s="179"/>
      <c r="J432" s="179"/>
      <c r="K432" s="179"/>
      <c r="L432" s="179"/>
      <c r="M432" s="179"/>
      <c r="N432" s="170"/>
      <c r="O432" s="170"/>
      <c r="P432" s="170"/>
      <c r="Q432" s="170"/>
      <c r="R432" s="170"/>
      <c r="S432" s="170"/>
      <c r="T432" s="171"/>
      <c r="U432" s="170"/>
      <c r="V432" s="160"/>
      <c r="W432" s="160"/>
      <c r="X432" s="160"/>
      <c r="Y432" s="160"/>
      <c r="Z432" s="160"/>
      <c r="AA432" s="160"/>
      <c r="AB432" s="160"/>
      <c r="AC432" s="160"/>
      <c r="AD432" s="160"/>
      <c r="AE432" s="160" t="s">
        <v>122</v>
      </c>
      <c r="AF432" s="160"/>
      <c r="AG432" s="160"/>
      <c r="AH432" s="160"/>
      <c r="AI432" s="160"/>
      <c r="AJ432" s="160"/>
      <c r="AK432" s="160"/>
      <c r="AL432" s="160"/>
      <c r="AM432" s="160"/>
      <c r="AN432" s="160"/>
      <c r="AO432" s="160"/>
      <c r="AP432" s="160"/>
      <c r="AQ432" s="160"/>
      <c r="AR432" s="160"/>
      <c r="AS432" s="160"/>
      <c r="AT432" s="160"/>
      <c r="AU432" s="160"/>
      <c r="AV432" s="160"/>
      <c r="AW432" s="160"/>
      <c r="AX432" s="160"/>
      <c r="AY432" s="160"/>
      <c r="AZ432" s="160"/>
      <c r="BA432" s="163" t="str">
        <f t="shared" si="17"/>
        <v>Ověřovací dílek: 25 mg</v>
      </c>
      <c r="BB432" s="160"/>
      <c r="BC432" s="160"/>
      <c r="BD432" s="160"/>
      <c r="BE432" s="160"/>
      <c r="BF432" s="160"/>
      <c r="BG432" s="160"/>
      <c r="BH432" s="160"/>
    </row>
    <row r="433" spans="1:60" outlineLevel="1">
      <c r="A433" s="161"/>
      <c r="B433" s="168"/>
      <c r="C433" s="269" t="s">
        <v>321</v>
      </c>
      <c r="D433" s="270"/>
      <c r="E433" s="271"/>
      <c r="F433" s="272"/>
      <c r="G433" s="273"/>
      <c r="H433" s="179"/>
      <c r="I433" s="179"/>
      <c r="J433" s="179"/>
      <c r="K433" s="179"/>
      <c r="L433" s="179"/>
      <c r="M433" s="179"/>
      <c r="N433" s="170"/>
      <c r="O433" s="170"/>
      <c r="P433" s="170"/>
      <c r="Q433" s="170"/>
      <c r="R433" s="170"/>
      <c r="S433" s="170"/>
      <c r="T433" s="171"/>
      <c r="U433" s="170"/>
      <c r="V433" s="160"/>
      <c r="W433" s="160"/>
      <c r="X433" s="160"/>
      <c r="Y433" s="160"/>
      <c r="Z433" s="160"/>
      <c r="AA433" s="160"/>
      <c r="AB433" s="160"/>
      <c r="AC433" s="160"/>
      <c r="AD433" s="160"/>
      <c r="AE433" s="160" t="s">
        <v>122</v>
      </c>
      <c r="AF433" s="160"/>
      <c r="AG433" s="160"/>
      <c r="AH433" s="160"/>
      <c r="AI433" s="160"/>
      <c r="AJ433" s="160"/>
      <c r="AK433" s="160"/>
      <c r="AL433" s="160"/>
      <c r="AM433" s="160"/>
      <c r="AN433" s="160"/>
      <c r="AO433" s="160"/>
      <c r="AP433" s="160"/>
      <c r="AQ433" s="160"/>
      <c r="AR433" s="160"/>
      <c r="AS433" s="160"/>
      <c r="AT433" s="160"/>
      <c r="AU433" s="160"/>
      <c r="AV433" s="160"/>
      <c r="AW433" s="160"/>
      <c r="AX433" s="160"/>
      <c r="AY433" s="160"/>
      <c r="AZ433" s="160"/>
      <c r="BA433" s="163" t="str">
        <f t="shared" si="17"/>
        <v>Váhy jsou cejchovatelné</v>
      </c>
      <c r="BB433" s="160"/>
      <c r="BC433" s="160"/>
      <c r="BD433" s="160"/>
      <c r="BE433" s="160"/>
      <c r="BF433" s="160"/>
      <c r="BG433" s="160"/>
      <c r="BH433" s="160"/>
    </row>
    <row r="434" spans="1:60" outlineLevel="1">
      <c r="A434" s="161"/>
      <c r="B434" s="168"/>
      <c r="C434" s="269" t="s">
        <v>322</v>
      </c>
      <c r="D434" s="270"/>
      <c r="E434" s="271"/>
      <c r="F434" s="272"/>
      <c r="G434" s="273"/>
      <c r="H434" s="179"/>
      <c r="I434" s="179"/>
      <c r="J434" s="179"/>
      <c r="K434" s="179"/>
      <c r="L434" s="179"/>
      <c r="M434" s="179"/>
      <c r="N434" s="170"/>
      <c r="O434" s="170"/>
      <c r="P434" s="170"/>
      <c r="Q434" s="170"/>
      <c r="R434" s="170"/>
      <c r="S434" s="170"/>
      <c r="T434" s="171"/>
      <c r="U434" s="170"/>
      <c r="V434" s="160"/>
      <c r="W434" s="160"/>
      <c r="X434" s="160"/>
      <c r="Y434" s="160"/>
      <c r="Z434" s="160"/>
      <c r="AA434" s="160"/>
      <c r="AB434" s="160"/>
      <c r="AC434" s="160"/>
      <c r="AD434" s="160"/>
      <c r="AE434" s="160" t="s">
        <v>122</v>
      </c>
      <c r="AF434" s="160"/>
      <c r="AG434" s="160"/>
      <c r="AH434" s="160"/>
      <c r="AI434" s="160"/>
      <c r="AJ434" s="160"/>
      <c r="AK434" s="160"/>
      <c r="AL434" s="160"/>
      <c r="AM434" s="160"/>
      <c r="AN434" s="160"/>
      <c r="AO434" s="160"/>
      <c r="AP434" s="160"/>
      <c r="AQ434" s="160"/>
      <c r="AR434" s="160"/>
      <c r="AS434" s="160"/>
      <c r="AT434" s="160"/>
      <c r="AU434" s="160"/>
      <c r="AV434" s="160"/>
      <c r="AW434" s="160"/>
      <c r="AX434" s="160"/>
      <c r="AY434" s="160"/>
      <c r="AZ434" s="160"/>
      <c r="BA434" s="163" t="str">
        <f t="shared" si="17"/>
        <v>Demonstrační váhy slouží pro školní účely. Váhy nejsou úředně ověřitelné. Váhy se dají aretovat.</v>
      </c>
      <c r="BB434" s="160"/>
      <c r="BC434" s="160"/>
      <c r="BD434" s="160"/>
      <c r="BE434" s="160"/>
      <c r="BF434" s="160"/>
      <c r="BG434" s="160"/>
      <c r="BH434" s="160"/>
    </row>
    <row r="435" spans="1:60" ht="20.399999999999999" outlineLevel="1">
      <c r="A435" s="161">
        <v>41</v>
      </c>
      <c r="B435" s="168" t="s">
        <v>323</v>
      </c>
      <c r="C435" s="198" t="s">
        <v>324</v>
      </c>
      <c r="D435" s="170" t="s">
        <v>325</v>
      </c>
      <c r="E435" s="175">
        <v>1</v>
      </c>
      <c r="F435" s="178"/>
      <c r="G435" s="179">
        <f>ROUND(E435*F435,2)</f>
        <v>0</v>
      </c>
      <c r="H435" s="178"/>
      <c r="I435" s="179">
        <f>ROUND(E435*H435,2)</f>
        <v>0</v>
      </c>
      <c r="J435" s="178"/>
      <c r="K435" s="179">
        <f>ROUND(E435*J435,2)</f>
        <v>0</v>
      </c>
      <c r="L435" s="179">
        <v>21</v>
      </c>
      <c r="M435" s="179">
        <f>G435*(1+L435/100)</f>
        <v>0</v>
      </c>
      <c r="N435" s="170">
        <v>0</v>
      </c>
      <c r="O435" s="170">
        <f>ROUND(E435*N435,5)</f>
        <v>0</v>
      </c>
      <c r="P435" s="170">
        <v>0</v>
      </c>
      <c r="Q435" s="170">
        <f>ROUND(E435*P435,5)</f>
        <v>0</v>
      </c>
      <c r="R435" s="170"/>
      <c r="S435" s="170"/>
      <c r="T435" s="171">
        <v>0</v>
      </c>
      <c r="U435" s="170">
        <f>ROUND(E435*T435,2)</f>
        <v>0</v>
      </c>
      <c r="V435" s="160"/>
      <c r="W435" s="160"/>
      <c r="X435" s="160"/>
      <c r="Y435" s="160"/>
      <c r="Z435" s="160"/>
      <c r="AA435" s="160"/>
      <c r="AB435" s="160"/>
      <c r="AC435" s="160"/>
      <c r="AD435" s="160"/>
      <c r="AE435" s="160" t="s">
        <v>293</v>
      </c>
      <c r="AF435" s="160"/>
      <c r="AG435" s="160"/>
      <c r="AH435" s="160"/>
      <c r="AI435" s="160"/>
      <c r="AJ435" s="160"/>
      <c r="AK435" s="160"/>
      <c r="AL435" s="160"/>
      <c r="AM435" s="160"/>
      <c r="AN435" s="160"/>
      <c r="AO435" s="160"/>
      <c r="AP435" s="160"/>
      <c r="AQ435" s="160"/>
      <c r="AR435" s="160"/>
      <c r="AS435" s="160"/>
      <c r="AT435" s="160"/>
      <c r="AU435" s="160"/>
      <c r="AV435" s="160"/>
      <c r="AW435" s="160"/>
      <c r="AX435" s="160"/>
      <c r="AY435" s="160"/>
      <c r="AZ435" s="160"/>
      <c r="BA435" s="160"/>
      <c r="BB435" s="160"/>
      <c r="BC435" s="160"/>
      <c r="BD435" s="160"/>
      <c r="BE435" s="160"/>
      <c r="BF435" s="160"/>
      <c r="BG435" s="160"/>
      <c r="BH435" s="160"/>
    </row>
    <row r="436" spans="1:60" outlineLevel="1">
      <c r="A436" s="189"/>
      <c r="B436" s="190"/>
      <c r="C436" s="250" t="s">
        <v>326</v>
      </c>
      <c r="D436" s="251"/>
      <c r="E436" s="252"/>
      <c r="F436" s="253"/>
      <c r="G436" s="254"/>
      <c r="H436" s="191"/>
      <c r="I436" s="191"/>
      <c r="J436" s="191"/>
      <c r="K436" s="191"/>
      <c r="L436" s="191"/>
      <c r="M436" s="191"/>
      <c r="N436" s="192"/>
      <c r="O436" s="192"/>
      <c r="P436" s="192"/>
      <c r="Q436" s="192"/>
      <c r="R436" s="192"/>
      <c r="S436" s="192"/>
      <c r="T436" s="193"/>
      <c r="U436" s="192"/>
      <c r="V436" s="160"/>
      <c r="W436" s="160"/>
      <c r="X436" s="160"/>
      <c r="Y436" s="160"/>
      <c r="Z436" s="160"/>
      <c r="AA436" s="160"/>
      <c r="AB436" s="160"/>
      <c r="AC436" s="160"/>
      <c r="AD436" s="160"/>
      <c r="AE436" s="160" t="s">
        <v>122</v>
      </c>
      <c r="AF436" s="160"/>
      <c r="AG436" s="160"/>
      <c r="AH436" s="160"/>
      <c r="AI436" s="160"/>
      <c r="AJ436" s="160"/>
      <c r="AK436" s="160"/>
      <c r="AL436" s="160"/>
      <c r="AM436" s="160"/>
      <c r="AN436" s="160"/>
      <c r="AO436" s="160"/>
      <c r="AP436" s="160"/>
      <c r="AQ436" s="160"/>
      <c r="AR436" s="160"/>
      <c r="AS436" s="160"/>
      <c r="AT436" s="160"/>
      <c r="AU436" s="160"/>
      <c r="AV436" s="160"/>
      <c r="AW436" s="160"/>
      <c r="AX436" s="160"/>
      <c r="AY436" s="160"/>
      <c r="AZ436" s="160"/>
      <c r="BA436" s="163" t="str">
        <f>C436</f>
        <v>Wimshurst, Van de Graaf, elektroskop</v>
      </c>
      <c r="BB436" s="160"/>
      <c r="BC436" s="160"/>
      <c r="BD436" s="160"/>
      <c r="BE436" s="160"/>
      <c r="BF436" s="160"/>
      <c r="BG436" s="160"/>
      <c r="BH436" s="160"/>
    </row>
    <row r="437" spans="1:60">
      <c r="A437" s="6"/>
      <c r="B437" s="7" t="s">
        <v>131</v>
      </c>
      <c r="C437" s="201" t="s">
        <v>131</v>
      </c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AC437">
        <v>15</v>
      </c>
      <c r="AD437">
        <v>21</v>
      </c>
    </row>
    <row r="438" spans="1:60">
      <c r="A438" s="194"/>
      <c r="B438" s="195">
        <v>26</v>
      </c>
      <c r="C438" s="202" t="s">
        <v>131</v>
      </c>
      <c r="D438" s="196"/>
      <c r="E438" s="196"/>
      <c r="F438" s="196"/>
      <c r="G438" s="197">
        <f>G8+G137+G157+G164+G169+G250+G331+G351+G358+G368+G389+G401+G408+G417</f>
        <v>0</v>
      </c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AC438">
        <f>SUMIF(L7:L436,AC437,G7:G436)</f>
        <v>0</v>
      </c>
      <c r="AD438">
        <f>SUMIF(L7:L436,AD437,G7:G436)</f>
        <v>0</v>
      </c>
      <c r="AE438" t="s">
        <v>364</v>
      </c>
    </row>
    <row r="439" spans="1:60">
      <c r="A439" s="6"/>
      <c r="B439" s="7" t="s">
        <v>131</v>
      </c>
      <c r="C439" s="201" t="s">
        <v>131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60">
      <c r="A440" s="6"/>
      <c r="B440" s="7" t="s">
        <v>131</v>
      </c>
      <c r="C440" s="201" t="s">
        <v>131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60">
      <c r="A441" s="255">
        <v>33</v>
      </c>
      <c r="B441" s="255"/>
      <c r="C441" s="25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60">
      <c r="A442" s="257"/>
      <c r="B442" s="258"/>
      <c r="C442" s="259"/>
      <c r="D442" s="258"/>
      <c r="E442" s="258"/>
      <c r="F442" s="258"/>
      <c r="G442" s="260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AE442" t="s">
        <v>365</v>
      </c>
    </row>
    <row r="443" spans="1:60">
      <c r="A443" s="261"/>
      <c r="B443" s="262"/>
      <c r="C443" s="263"/>
      <c r="D443" s="262"/>
      <c r="E443" s="262"/>
      <c r="F443" s="262"/>
      <c r="G443" s="264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60">
      <c r="A444" s="261"/>
      <c r="B444" s="262"/>
      <c r="C444" s="263"/>
      <c r="D444" s="262"/>
      <c r="E444" s="262"/>
      <c r="F444" s="262"/>
      <c r="G444" s="264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60">
      <c r="A445" s="261"/>
      <c r="B445" s="262"/>
      <c r="C445" s="263"/>
      <c r="D445" s="262"/>
      <c r="E445" s="262"/>
      <c r="F445" s="262"/>
      <c r="G445" s="264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60">
      <c r="A446" s="265"/>
      <c r="B446" s="266"/>
      <c r="C446" s="267"/>
      <c r="D446" s="266"/>
      <c r="E446" s="266"/>
      <c r="F446" s="266"/>
      <c r="G446" s="268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60">
      <c r="A447" s="6"/>
      <c r="B447" s="7" t="s">
        <v>131</v>
      </c>
      <c r="C447" s="201" t="s">
        <v>131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60">
      <c r="C448" s="203"/>
      <c r="AE448" t="s">
        <v>366</v>
      </c>
    </row>
  </sheetData>
  <mergeCells count="357">
    <mergeCell ref="C12:G12"/>
    <mergeCell ref="C13:G13"/>
    <mergeCell ref="C14:G14"/>
    <mergeCell ref="C15:G15"/>
    <mergeCell ref="C16:G16"/>
    <mergeCell ref="C18:G18"/>
    <mergeCell ref="A1:G1"/>
    <mergeCell ref="C2:G2"/>
    <mergeCell ref="C3:G3"/>
    <mergeCell ref="C4:G4"/>
    <mergeCell ref="C10:G10"/>
    <mergeCell ref="C11:G11"/>
    <mergeCell ref="C25:G25"/>
    <mergeCell ref="C26:G26"/>
    <mergeCell ref="C28:G28"/>
    <mergeCell ref="C30:G30"/>
    <mergeCell ref="C31:G31"/>
    <mergeCell ref="C32:G32"/>
    <mergeCell ref="C19:G19"/>
    <mergeCell ref="C20:G20"/>
    <mergeCell ref="C21:G21"/>
    <mergeCell ref="C22:G22"/>
    <mergeCell ref="C23:G23"/>
    <mergeCell ref="C24:G24"/>
    <mergeCell ref="C39:G39"/>
    <mergeCell ref="C40:G40"/>
    <mergeCell ref="C42:G42"/>
    <mergeCell ref="C44:G44"/>
    <mergeCell ref="C45:G45"/>
    <mergeCell ref="C47:G47"/>
    <mergeCell ref="C33:G33"/>
    <mergeCell ref="C34:G34"/>
    <mergeCell ref="C35:G35"/>
    <mergeCell ref="C36:G36"/>
    <mergeCell ref="C37:G37"/>
    <mergeCell ref="C38:G38"/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66:G66"/>
    <mergeCell ref="C67:G67"/>
    <mergeCell ref="C68:G68"/>
    <mergeCell ref="C69:G69"/>
    <mergeCell ref="C70:G70"/>
    <mergeCell ref="C71:G71"/>
    <mergeCell ref="C60:G60"/>
    <mergeCell ref="C61:G61"/>
    <mergeCell ref="C62:G62"/>
    <mergeCell ref="C63:G63"/>
    <mergeCell ref="C64:G64"/>
    <mergeCell ref="C65:G65"/>
    <mergeCell ref="C80:G80"/>
    <mergeCell ref="C81:G81"/>
    <mergeCell ref="C82:G82"/>
    <mergeCell ref="C84:G84"/>
    <mergeCell ref="C85:G85"/>
    <mergeCell ref="C86:G86"/>
    <mergeCell ref="C72:G72"/>
    <mergeCell ref="C73:G73"/>
    <mergeCell ref="C74:G74"/>
    <mergeCell ref="C75:G75"/>
    <mergeCell ref="C76:G76"/>
    <mergeCell ref="C78:G78"/>
    <mergeCell ref="C94:G94"/>
    <mergeCell ref="C95:G95"/>
    <mergeCell ref="C96:G96"/>
    <mergeCell ref="C97:G97"/>
    <mergeCell ref="C98:G98"/>
    <mergeCell ref="C99:G99"/>
    <mergeCell ref="C87:G87"/>
    <mergeCell ref="C89:G89"/>
    <mergeCell ref="C90:G90"/>
    <mergeCell ref="C91:G91"/>
    <mergeCell ref="C92:G92"/>
    <mergeCell ref="C93:G93"/>
    <mergeCell ref="C107:G107"/>
    <mergeCell ref="C108:G108"/>
    <mergeCell ref="C109:G109"/>
    <mergeCell ref="C110:G110"/>
    <mergeCell ref="C111:G111"/>
    <mergeCell ref="C112:G112"/>
    <mergeCell ref="C100:G100"/>
    <mergeCell ref="C101:G101"/>
    <mergeCell ref="C103:G103"/>
    <mergeCell ref="C104:G104"/>
    <mergeCell ref="C105:G105"/>
    <mergeCell ref="C106:G106"/>
    <mergeCell ref="C121:G121"/>
    <mergeCell ref="C122:G122"/>
    <mergeCell ref="C123:G123"/>
    <mergeCell ref="C125:G125"/>
    <mergeCell ref="C126:G126"/>
    <mergeCell ref="C127:G127"/>
    <mergeCell ref="C114:G114"/>
    <mergeCell ref="C115:G115"/>
    <mergeCell ref="C116:G116"/>
    <mergeCell ref="C117:G117"/>
    <mergeCell ref="C118:G118"/>
    <mergeCell ref="C120:G120"/>
    <mergeCell ref="C136:G136"/>
    <mergeCell ref="C139:G139"/>
    <mergeCell ref="C140:G140"/>
    <mergeCell ref="C141:G141"/>
    <mergeCell ref="C142:G142"/>
    <mergeCell ref="C143:G143"/>
    <mergeCell ref="C128:G128"/>
    <mergeCell ref="C130:G130"/>
    <mergeCell ref="C131:G131"/>
    <mergeCell ref="C132:G132"/>
    <mergeCell ref="C133:G133"/>
    <mergeCell ref="C135:G135"/>
    <mergeCell ref="C151:G151"/>
    <mergeCell ref="C152:G152"/>
    <mergeCell ref="C154:G154"/>
    <mergeCell ref="C155:G155"/>
    <mergeCell ref="C156:G156"/>
    <mergeCell ref="C159:G159"/>
    <mergeCell ref="C145:G145"/>
    <mergeCell ref="C146:G146"/>
    <mergeCell ref="C147:G147"/>
    <mergeCell ref="C148:G148"/>
    <mergeCell ref="C149:G149"/>
    <mergeCell ref="C150:G150"/>
    <mergeCell ref="C168:G168"/>
    <mergeCell ref="C171:G171"/>
    <mergeCell ref="C172:G172"/>
    <mergeCell ref="C173:G173"/>
    <mergeCell ref="C174:G174"/>
    <mergeCell ref="C175:G175"/>
    <mergeCell ref="C160:G160"/>
    <mergeCell ref="C161:G161"/>
    <mergeCell ref="C162:G162"/>
    <mergeCell ref="C163:G163"/>
    <mergeCell ref="C166:G166"/>
    <mergeCell ref="C167:G167"/>
    <mergeCell ref="C183:G183"/>
    <mergeCell ref="C184:G184"/>
    <mergeCell ref="C185:G185"/>
    <mergeCell ref="C186:G186"/>
    <mergeCell ref="C187:G187"/>
    <mergeCell ref="C189:G189"/>
    <mergeCell ref="C176:G176"/>
    <mergeCell ref="C177:G177"/>
    <mergeCell ref="C179:G179"/>
    <mergeCell ref="C180:G180"/>
    <mergeCell ref="C181:G181"/>
    <mergeCell ref="C182:G182"/>
    <mergeCell ref="C197:G197"/>
    <mergeCell ref="C198:G198"/>
    <mergeCell ref="C199:G199"/>
    <mergeCell ref="C200:G200"/>
    <mergeCell ref="C201:G201"/>
    <mergeCell ref="C203:G203"/>
    <mergeCell ref="C191:G191"/>
    <mergeCell ref="C192:G192"/>
    <mergeCell ref="C193:G193"/>
    <mergeCell ref="C194:G194"/>
    <mergeCell ref="C195:G195"/>
    <mergeCell ref="C196:G196"/>
    <mergeCell ref="C212:G212"/>
    <mergeCell ref="C213:G213"/>
    <mergeCell ref="C214:G214"/>
    <mergeCell ref="C215:G215"/>
    <mergeCell ref="C216:G216"/>
    <mergeCell ref="C217:G217"/>
    <mergeCell ref="C205:G205"/>
    <mergeCell ref="C206:G206"/>
    <mergeCell ref="C208:G208"/>
    <mergeCell ref="C209:G209"/>
    <mergeCell ref="C210:G210"/>
    <mergeCell ref="C211:G211"/>
    <mergeCell ref="C224:G224"/>
    <mergeCell ref="C225:G225"/>
    <mergeCell ref="C226:G226"/>
    <mergeCell ref="C227:G227"/>
    <mergeCell ref="C228:G228"/>
    <mergeCell ref="C229:G229"/>
    <mergeCell ref="C218:G218"/>
    <mergeCell ref="C219:G219"/>
    <mergeCell ref="C220:G220"/>
    <mergeCell ref="C221:G221"/>
    <mergeCell ref="C222:G222"/>
    <mergeCell ref="C223:G223"/>
    <mergeCell ref="C236:G236"/>
    <mergeCell ref="C237:G237"/>
    <mergeCell ref="C239:G239"/>
    <mergeCell ref="C240:G240"/>
    <mergeCell ref="C241:G241"/>
    <mergeCell ref="C243:G243"/>
    <mergeCell ref="C230:G230"/>
    <mergeCell ref="C231:G231"/>
    <mergeCell ref="C232:G232"/>
    <mergeCell ref="C233:G233"/>
    <mergeCell ref="C234:G234"/>
    <mergeCell ref="C235:G235"/>
    <mergeCell ref="C253:G253"/>
    <mergeCell ref="C254:G254"/>
    <mergeCell ref="C255:G255"/>
    <mergeCell ref="C256:G256"/>
    <mergeCell ref="C257:G257"/>
    <mergeCell ref="C258:G258"/>
    <mergeCell ref="C244:G244"/>
    <mergeCell ref="C245:G245"/>
    <mergeCell ref="C246:G246"/>
    <mergeCell ref="C248:G248"/>
    <mergeCell ref="C249:G249"/>
    <mergeCell ref="C252:G252"/>
    <mergeCell ref="C266:G266"/>
    <mergeCell ref="C267:G267"/>
    <mergeCell ref="C268:G268"/>
    <mergeCell ref="C270:G270"/>
    <mergeCell ref="C272:G272"/>
    <mergeCell ref="C273:G273"/>
    <mergeCell ref="C260:G260"/>
    <mergeCell ref="C261:G261"/>
    <mergeCell ref="C262:G262"/>
    <mergeCell ref="C263:G263"/>
    <mergeCell ref="C264:G264"/>
    <mergeCell ref="C265:G265"/>
    <mergeCell ref="C280:G280"/>
    <mergeCell ref="C281:G281"/>
    <mergeCell ref="C282:G282"/>
    <mergeCell ref="C284:G284"/>
    <mergeCell ref="C286:G286"/>
    <mergeCell ref="C287:G287"/>
    <mergeCell ref="C274:G274"/>
    <mergeCell ref="C275:G275"/>
    <mergeCell ref="C276:G276"/>
    <mergeCell ref="C277:G277"/>
    <mergeCell ref="C278:G278"/>
    <mergeCell ref="C279:G279"/>
    <mergeCell ref="C295:G295"/>
    <mergeCell ref="C296:G296"/>
    <mergeCell ref="C297:G297"/>
    <mergeCell ref="C298:G298"/>
    <mergeCell ref="C299:G299"/>
    <mergeCell ref="C300:G300"/>
    <mergeCell ref="C289:G289"/>
    <mergeCell ref="C290:G290"/>
    <mergeCell ref="C291:G291"/>
    <mergeCell ref="C292:G292"/>
    <mergeCell ref="C293:G293"/>
    <mergeCell ref="C294:G294"/>
    <mergeCell ref="C307:G307"/>
    <mergeCell ref="C308:G308"/>
    <mergeCell ref="C309:G309"/>
    <mergeCell ref="C310:G310"/>
    <mergeCell ref="C311:G311"/>
    <mergeCell ref="C312:G312"/>
    <mergeCell ref="C301:G301"/>
    <mergeCell ref="C302:G302"/>
    <mergeCell ref="C303:G303"/>
    <mergeCell ref="C304:G304"/>
    <mergeCell ref="C305:G305"/>
    <mergeCell ref="C306:G306"/>
    <mergeCell ref="C320:G320"/>
    <mergeCell ref="C321:G321"/>
    <mergeCell ref="C322:G322"/>
    <mergeCell ref="C324:G324"/>
    <mergeCell ref="C325:G325"/>
    <mergeCell ref="C326:G326"/>
    <mergeCell ref="C313:G313"/>
    <mergeCell ref="C314:G314"/>
    <mergeCell ref="C315:G315"/>
    <mergeCell ref="C316:G316"/>
    <mergeCell ref="C317:G317"/>
    <mergeCell ref="C318:G318"/>
    <mergeCell ref="C336:G336"/>
    <mergeCell ref="C337:G337"/>
    <mergeCell ref="C339:G339"/>
    <mergeCell ref="C340:G340"/>
    <mergeCell ref="C341:G341"/>
    <mergeCell ref="C342:G342"/>
    <mergeCell ref="C327:G327"/>
    <mergeCell ref="C329:G329"/>
    <mergeCell ref="C330:G330"/>
    <mergeCell ref="C333:G333"/>
    <mergeCell ref="C334:G334"/>
    <mergeCell ref="C335:G335"/>
    <mergeCell ref="C350:G350"/>
    <mergeCell ref="C353:G353"/>
    <mergeCell ref="C354:G354"/>
    <mergeCell ref="C355:G355"/>
    <mergeCell ref="C356:G356"/>
    <mergeCell ref="C357:G357"/>
    <mergeCell ref="C343:G343"/>
    <mergeCell ref="C344:G344"/>
    <mergeCell ref="C345:G345"/>
    <mergeCell ref="C346:G346"/>
    <mergeCell ref="C348:G348"/>
    <mergeCell ref="C349:G349"/>
    <mergeCell ref="C367:G367"/>
    <mergeCell ref="C370:G370"/>
    <mergeCell ref="C371:G371"/>
    <mergeCell ref="C372:G372"/>
    <mergeCell ref="C373:G373"/>
    <mergeCell ref="C374:G374"/>
    <mergeCell ref="C360:G360"/>
    <mergeCell ref="C361:G361"/>
    <mergeCell ref="C362:G362"/>
    <mergeCell ref="C363:G363"/>
    <mergeCell ref="C364:G364"/>
    <mergeCell ref="C365:G365"/>
    <mergeCell ref="C384:G384"/>
    <mergeCell ref="C386:G386"/>
    <mergeCell ref="C388:G388"/>
    <mergeCell ref="C391:G391"/>
    <mergeCell ref="C392:G392"/>
    <mergeCell ref="C393:G393"/>
    <mergeCell ref="C376:G376"/>
    <mergeCell ref="C378:G378"/>
    <mergeCell ref="C380:G380"/>
    <mergeCell ref="C381:G381"/>
    <mergeCell ref="C382:G382"/>
    <mergeCell ref="C383:G383"/>
    <mergeCell ref="C404:G404"/>
    <mergeCell ref="C405:G405"/>
    <mergeCell ref="C406:G406"/>
    <mergeCell ref="C407:G407"/>
    <mergeCell ref="C410:G410"/>
    <mergeCell ref="C411:G411"/>
    <mergeCell ref="C394:G394"/>
    <mergeCell ref="C395:G395"/>
    <mergeCell ref="C397:G397"/>
    <mergeCell ref="C398:G398"/>
    <mergeCell ref="C400:G400"/>
    <mergeCell ref="C403:G403"/>
    <mergeCell ref="C423:G423"/>
    <mergeCell ref="C424:G424"/>
    <mergeCell ref="C425:G425"/>
    <mergeCell ref="C426:G426"/>
    <mergeCell ref="C427:G427"/>
    <mergeCell ref="C428:G428"/>
    <mergeCell ref="C412:G412"/>
    <mergeCell ref="C414:G414"/>
    <mergeCell ref="C416:G416"/>
    <mergeCell ref="C419:G419"/>
    <mergeCell ref="C421:G421"/>
    <mergeCell ref="C422:G422"/>
    <mergeCell ref="C436:G436"/>
    <mergeCell ref="A441:C441"/>
    <mergeCell ref="A442:G446"/>
    <mergeCell ref="C429:G429"/>
    <mergeCell ref="C430:G430"/>
    <mergeCell ref="C431:G431"/>
    <mergeCell ref="C432:G432"/>
    <mergeCell ref="C433:G433"/>
    <mergeCell ref="C434:G434"/>
  </mergeCells>
  <pageMargins left="0.59055118110236204" right="0.39370078740157499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Krejčí</dc:creator>
  <cp:lastModifiedBy>Mgr. Magdalena Chmelařová</cp:lastModifiedBy>
  <cp:lastPrinted>2014-02-28T09:52:57Z</cp:lastPrinted>
  <dcterms:created xsi:type="dcterms:W3CDTF">2009-04-08T07:15:50Z</dcterms:created>
  <dcterms:modified xsi:type="dcterms:W3CDTF">2018-11-12T20:53:09Z</dcterms:modified>
</cp:coreProperties>
</file>