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3256" windowHeight="11868" activeTab="1"/>
  </bookViews>
  <sheets>
    <sheet name="Rekapitulace stavby" sheetId="1" r:id="rId1"/>
    <sheet name="1.NP - ModernizacE odborn..." sheetId="2" r:id="rId2"/>
    <sheet name="Pokyny pro vyplnění" sheetId="3" r:id="rId3"/>
  </sheets>
  <definedNames>
    <definedName name="_xlnm._FilterDatabase" localSheetId="1" hidden="1">'1.NP - ModernizacE odborn...'!$C$95:$K$353</definedName>
    <definedName name="_xlnm.Print_Titles" localSheetId="1">'1.NP - ModernizacE odborn...'!$95:$95</definedName>
    <definedName name="_xlnm.Print_Titles" localSheetId="0">'Rekapitulace stavby'!$49:$49</definedName>
    <definedName name="_xlnm.Print_Area" localSheetId="1">'1.NP - ModernizacE odborn...'!$C$4:$J$36,'1.NP - ModernizacE odborn...'!$C$42:$J$77,'1.NP - ModernizacE odborn...'!$C$83:$K$353</definedName>
    <definedName name="_xlnm.Print_Area" localSheetId="2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Y52" i="1"/>
  <c r="AX52"/>
  <c r="BI352" i="2"/>
  <c r="BH352"/>
  <c r="BG352"/>
  <c r="BF352"/>
  <c r="T352"/>
  <c r="R352"/>
  <c r="P352"/>
  <c r="BK352"/>
  <c r="J352"/>
  <c r="BE352"/>
  <c r="BI350"/>
  <c r="BH350"/>
  <c r="BG350"/>
  <c r="BF350"/>
  <c r="T350"/>
  <c r="R350"/>
  <c r="P350"/>
  <c r="P345" s="1"/>
  <c r="BK350"/>
  <c r="BK345" s="1"/>
  <c r="J345" s="1"/>
  <c r="J76" s="1"/>
  <c r="J350"/>
  <c r="BE350"/>
  <c r="BI348"/>
  <c r="BH348"/>
  <c r="BG348"/>
  <c r="BF348"/>
  <c r="T348"/>
  <c r="T345" s="1"/>
  <c r="R348"/>
  <c r="R345" s="1"/>
  <c r="P348"/>
  <c r="BK348"/>
  <c r="J348"/>
  <c r="BE348"/>
  <c r="BI346"/>
  <c r="BH346"/>
  <c r="BG346"/>
  <c r="BF346"/>
  <c r="T346"/>
  <c r="R346"/>
  <c r="P346"/>
  <c r="BK346"/>
  <c r="J346"/>
  <c r="BE346"/>
  <c r="BI344"/>
  <c r="BH344"/>
  <c r="BG344"/>
  <c r="BF344"/>
  <c r="T344"/>
  <c r="R344"/>
  <c r="P344"/>
  <c r="BK344"/>
  <c r="J344"/>
  <c r="BE344"/>
  <c r="BI343"/>
  <c r="BH343"/>
  <c r="BG343"/>
  <c r="BF343"/>
  <c r="T343"/>
  <c r="R343"/>
  <c r="P343"/>
  <c r="BK343"/>
  <c r="J343"/>
  <c r="BE343" s="1"/>
  <c r="BI342"/>
  <c r="BH342"/>
  <c r="BG342"/>
  <c r="BF342"/>
  <c r="T342"/>
  <c r="R342"/>
  <c r="P342"/>
  <c r="BK342"/>
  <c r="J342"/>
  <c r="BE342"/>
  <c r="BI341"/>
  <c r="BH341"/>
  <c r="BG341"/>
  <c r="BF341"/>
  <c r="T341"/>
  <c r="R341"/>
  <c r="P341"/>
  <c r="BK341"/>
  <c r="J341"/>
  <c r="BE341" s="1"/>
  <c r="BI340"/>
  <c r="BH340"/>
  <c r="BG340"/>
  <c r="BF340"/>
  <c r="T340"/>
  <c r="R340"/>
  <c r="P340"/>
  <c r="BK340"/>
  <c r="J340"/>
  <c r="BE340"/>
  <c r="BI339"/>
  <c r="BH339"/>
  <c r="BG339"/>
  <c r="BF339"/>
  <c r="T339"/>
  <c r="R339"/>
  <c r="P339"/>
  <c r="BK339"/>
  <c r="J339"/>
  <c r="BE339" s="1"/>
  <c r="BI338"/>
  <c r="BH338"/>
  <c r="BG338"/>
  <c r="BF338"/>
  <c r="T338"/>
  <c r="R338"/>
  <c r="P338"/>
  <c r="BK338"/>
  <c r="J338"/>
  <c r="BE338"/>
  <c r="BI337"/>
  <c r="BH337"/>
  <c r="BG337"/>
  <c r="BF337"/>
  <c r="T337"/>
  <c r="R337"/>
  <c r="P337"/>
  <c r="BK337"/>
  <c r="J337"/>
  <c r="BE337" s="1"/>
  <c r="BI336"/>
  <c r="BH336"/>
  <c r="BG336"/>
  <c r="BF336"/>
  <c r="T336"/>
  <c r="R336"/>
  <c r="P336"/>
  <c r="BK336"/>
  <c r="J336"/>
  <c r="BE336"/>
  <c r="BI335"/>
  <c r="BH335"/>
  <c r="BG335"/>
  <c r="BF335"/>
  <c r="T335"/>
  <c r="R335"/>
  <c r="P335"/>
  <c r="BK335"/>
  <c r="J335"/>
  <c r="BE335" s="1"/>
  <c r="BI334"/>
  <c r="BH334"/>
  <c r="BG334"/>
  <c r="BF334"/>
  <c r="T334"/>
  <c r="R334"/>
  <c r="P334"/>
  <c r="BK334"/>
  <c r="J334"/>
  <c r="BE334"/>
  <c r="BI333"/>
  <c r="BH333"/>
  <c r="BG333"/>
  <c r="BF333"/>
  <c r="T333"/>
  <c r="R333"/>
  <c r="P333"/>
  <c r="BK333"/>
  <c r="J333"/>
  <c r="BE333" s="1"/>
  <c r="BI332"/>
  <c r="BH332"/>
  <c r="BG332"/>
  <c r="BF332"/>
  <c r="T332"/>
  <c r="R332"/>
  <c r="P332"/>
  <c r="BK332"/>
  <c r="J332"/>
  <c r="BE332"/>
  <c r="BI331"/>
  <c r="BH331"/>
  <c r="BG331"/>
  <c r="BF331"/>
  <c r="T331"/>
  <c r="R331"/>
  <c r="P331"/>
  <c r="BK331"/>
  <c r="J331"/>
  <c r="BE331" s="1"/>
  <c r="BI330"/>
  <c r="BH330"/>
  <c r="BG330"/>
  <c r="BF330"/>
  <c r="T330"/>
  <c r="R330"/>
  <c r="P330"/>
  <c r="BK330"/>
  <c r="J330"/>
  <c r="BE330"/>
  <c r="BI329"/>
  <c r="BH329"/>
  <c r="BG329"/>
  <c r="BF329"/>
  <c r="T329"/>
  <c r="R329"/>
  <c r="P329"/>
  <c r="BK329"/>
  <c r="J329"/>
  <c r="BE329" s="1"/>
  <c r="BI328"/>
  <c r="BH328"/>
  <c r="BG328"/>
  <c r="BF328"/>
  <c r="T328"/>
  <c r="R328"/>
  <c r="P328"/>
  <c r="BK328"/>
  <c r="J328"/>
  <c r="BE328"/>
  <c r="BI327"/>
  <c r="BH327"/>
  <c r="BG327"/>
  <c r="BF327"/>
  <c r="T327"/>
  <c r="R327"/>
  <c r="P327"/>
  <c r="BK327"/>
  <c r="J327"/>
  <c r="BE327" s="1"/>
  <c r="BI326"/>
  <c r="BH326"/>
  <c r="BG326"/>
  <c r="BF326"/>
  <c r="T326"/>
  <c r="R326"/>
  <c r="P326"/>
  <c r="BK326"/>
  <c r="J326"/>
  <c r="BE326"/>
  <c r="BI325"/>
  <c r="BH325"/>
  <c r="BG325"/>
  <c r="BF325"/>
  <c r="T325"/>
  <c r="R325"/>
  <c r="P325"/>
  <c r="BK325"/>
  <c r="J325"/>
  <c r="BE325" s="1"/>
  <c r="BI324"/>
  <c r="BH324"/>
  <c r="BG324"/>
  <c r="BF324"/>
  <c r="T324"/>
  <c r="R324"/>
  <c r="P324"/>
  <c r="BK324"/>
  <c r="J324"/>
  <c r="BE324"/>
  <c r="BI323"/>
  <c r="BH323"/>
  <c r="BG323"/>
  <c r="BF323"/>
  <c r="T323"/>
  <c r="R323"/>
  <c r="P323"/>
  <c r="BK323"/>
  <c r="J323"/>
  <c r="BE323" s="1"/>
  <c r="BI322"/>
  <c r="BH322"/>
  <c r="BG322"/>
  <c r="BF322"/>
  <c r="T322"/>
  <c r="R322"/>
  <c r="P322"/>
  <c r="BK322"/>
  <c r="J322"/>
  <c r="BE322"/>
  <c r="BI321"/>
  <c r="BH321"/>
  <c r="BG321"/>
  <c r="BF321"/>
  <c r="T321"/>
  <c r="R321"/>
  <c r="P321"/>
  <c r="BK321"/>
  <c r="J321"/>
  <c r="BE321" s="1"/>
  <c r="BI320"/>
  <c r="BH320"/>
  <c r="BG320"/>
  <c r="BF320"/>
  <c r="T320"/>
  <c r="R320"/>
  <c r="P320"/>
  <c r="BK320"/>
  <c r="J320"/>
  <c r="BE320"/>
  <c r="BI319"/>
  <c r="BH319"/>
  <c r="BG319"/>
  <c r="BF319"/>
  <c r="T319"/>
  <c r="R319"/>
  <c r="P319"/>
  <c r="BK319"/>
  <c r="J319"/>
  <c r="BE319" s="1"/>
  <c r="BI318"/>
  <c r="BH318"/>
  <c r="BG318"/>
  <c r="BF318"/>
  <c r="T318"/>
  <c r="R318"/>
  <c r="P318"/>
  <c r="BK318"/>
  <c r="J318"/>
  <c r="BE318"/>
  <c r="BI317"/>
  <c r="BH317"/>
  <c r="BG317"/>
  <c r="BF317"/>
  <c r="T317"/>
  <c r="R317"/>
  <c r="P317"/>
  <c r="BK317"/>
  <c r="J317"/>
  <c r="BE317" s="1"/>
  <c r="BI316"/>
  <c r="BH316"/>
  <c r="BG316"/>
  <c r="BF316"/>
  <c r="T316"/>
  <c r="R316"/>
  <c r="P316"/>
  <c r="BK316"/>
  <c r="J316"/>
  <c r="BE316"/>
  <c r="BI315"/>
  <c r="BH315"/>
  <c r="BG315"/>
  <c r="BF315"/>
  <c r="T315"/>
  <c r="R315"/>
  <c r="P315"/>
  <c r="BK315"/>
  <c r="J315"/>
  <c r="BE315" s="1"/>
  <c r="BI314"/>
  <c r="BH314"/>
  <c r="BG314"/>
  <c r="BF314"/>
  <c r="T314"/>
  <c r="R314"/>
  <c r="P314"/>
  <c r="BK314"/>
  <c r="J314"/>
  <c r="BE314"/>
  <c r="BI313"/>
  <c r="BH313"/>
  <c r="BG313"/>
  <c r="BF313"/>
  <c r="T313"/>
  <c r="R313"/>
  <c r="P313"/>
  <c r="BK313"/>
  <c r="J313"/>
  <c r="BE313" s="1"/>
  <c r="BI312"/>
  <c r="BH312"/>
  <c r="BG312"/>
  <c r="BF312"/>
  <c r="T312"/>
  <c r="R312"/>
  <c r="P312"/>
  <c r="BK312"/>
  <c r="J312"/>
  <c r="BE312"/>
  <c r="BI311"/>
  <c r="BH311"/>
  <c r="BG311"/>
  <c r="BF311"/>
  <c r="T311"/>
  <c r="R311"/>
  <c r="P311"/>
  <c r="BK311"/>
  <c r="J311"/>
  <c r="BE311" s="1"/>
  <c r="BI310"/>
  <c r="BH310"/>
  <c r="BG310"/>
  <c r="BF310"/>
  <c r="T310"/>
  <c r="R310"/>
  <c r="P310"/>
  <c r="BK310"/>
  <c r="J310"/>
  <c r="BE310"/>
  <c r="BI309"/>
  <c r="BH309"/>
  <c r="BG309"/>
  <c r="BF309"/>
  <c r="T309"/>
  <c r="R309"/>
  <c r="P309"/>
  <c r="BK309"/>
  <c r="J309"/>
  <c r="BE309" s="1"/>
  <c r="BI308"/>
  <c r="BH308"/>
  <c r="BG308"/>
  <c r="BF308"/>
  <c r="T308"/>
  <c r="R308"/>
  <c r="P308"/>
  <c r="BK308"/>
  <c r="J308"/>
  <c r="BE308"/>
  <c r="BI307"/>
  <c r="BH307"/>
  <c r="BG307"/>
  <c r="BF307"/>
  <c r="T307"/>
  <c r="R307"/>
  <c r="P307"/>
  <c r="BK307"/>
  <c r="J307"/>
  <c r="BE307" s="1"/>
  <c r="BI306"/>
  <c r="BH306"/>
  <c r="BG306"/>
  <c r="BF306"/>
  <c r="T306"/>
  <c r="R306"/>
  <c r="P306"/>
  <c r="BK306"/>
  <c r="J306"/>
  <c r="BE306"/>
  <c r="BI305"/>
  <c r="BH305"/>
  <c r="BG305"/>
  <c r="BF305"/>
  <c r="T305"/>
  <c r="R305"/>
  <c r="P305"/>
  <c r="BK305"/>
  <c r="J305"/>
  <c r="BE305" s="1"/>
  <c r="BI304"/>
  <c r="BH304"/>
  <c r="BG304"/>
  <c r="BF304"/>
  <c r="T304"/>
  <c r="R304"/>
  <c r="P304"/>
  <c r="BK304"/>
  <c r="J304"/>
  <c r="BE304"/>
  <c r="BI303"/>
  <c r="BH303"/>
  <c r="BG303"/>
  <c r="BF303"/>
  <c r="T303"/>
  <c r="R303"/>
  <c r="P303"/>
  <c r="BK303"/>
  <c r="J303"/>
  <c r="BE303" s="1"/>
  <c r="BI302"/>
  <c r="BH302"/>
  <c r="BG302"/>
  <c r="BF302"/>
  <c r="T302"/>
  <c r="R302"/>
  <c r="P302"/>
  <c r="BK302"/>
  <c r="J302"/>
  <c r="BE302"/>
  <c r="BI301"/>
  <c r="BH301"/>
  <c r="BG301"/>
  <c r="BF301"/>
  <c r="T301"/>
  <c r="R301"/>
  <c r="P301"/>
  <c r="BK301"/>
  <c r="J301"/>
  <c r="BE301" s="1"/>
  <c r="BI300"/>
  <c r="BH300"/>
  <c r="BG300"/>
  <c r="BF300"/>
  <c r="T300"/>
  <c r="R300"/>
  <c r="P300"/>
  <c r="BK300"/>
  <c r="J300"/>
  <c r="BE300"/>
  <c r="BI299"/>
  <c r="BH299"/>
  <c r="BG299"/>
  <c r="BF299"/>
  <c r="T299"/>
  <c r="R299"/>
  <c r="P299"/>
  <c r="BK299"/>
  <c r="J299"/>
  <c r="BE299" s="1"/>
  <c r="BI298"/>
  <c r="BH298"/>
  <c r="BG298"/>
  <c r="BF298"/>
  <c r="T298"/>
  <c r="R298"/>
  <c r="P298"/>
  <c r="BK298"/>
  <c r="J298"/>
  <c r="BE298"/>
  <c r="BI297"/>
  <c r="BH297"/>
  <c r="BG297"/>
  <c r="BF297"/>
  <c r="T297"/>
  <c r="R297"/>
  <c r="P297"/>
  <c r="BK297"/>
  <c r="J297"/>
  <c r="BE297" s="1"/>
  <c r="BI296"/>
  <c r="BH296"/>
  <c r="BG296"/>
  <c r="BF296"/>
  <c r="T296"/>
  <c r="R296"/>
  <c r="P296"/>
  <c r="BK296"/>
  <c r="J296"/>
  <c r="BE296"/>
  <c r="BI295"/>
  <c r="BH295"/>
  <c r="BG295"/>
  <c r="BF295"/>
  <c r="T295"/>
  <c r="R295"/>
  <c r="P295"/>
  <c r="BK295"/>
  <c r="J295"/>
  <c r="BE295" s="1"/>
  <c r="BI294"/>
  <c r="BH294"/>
  <c r="BG294"/>
  <c r="BF294"/>
  <c r="T294"/>
  <c r="R294"/>
  <c r="P294"/>
  <c r="BK294"/>
  <c r="J294"/>
  <c r="BE294"/>
  <c r="BI293"/>
  <c r="BH293"/>
  <c r="BG293"/>
  <c r="BF293"/>
  <c r="T293"/>
  <c r="R293"/>
  <c r="P293"/>
  <c r="BK293"/>
  <c r="J293"/>
  <c r="BE293" s="1"/>
  <c r="BI292"/>
  <c r="BH292"/>
  <c r="BG292"/>
  <c r="BF292"/>
  <c r="T292"/>
  <c r="R292"/>
  <c r="P292"/>
  <c r="P289" s="1"/>
  <c r="P288" s="1"/>
  <c r="BK292"/>
  <c r="J292"/>
  <c r="BE292"/>
  <c r="BI291"/>
  <c r="BH291"/>
  <c r="BG291"/>
  <c r="BF291"/>
  <c r="T291"/>
  <c r="T289" s="1"/>
  <c r="T288" s="1"/>
  <c r="R291"/>
  <c r="P291"/>
  <c r="BK291"/>
  <c r="J291"/>
  <c r="BE291" s="1"/>
  <c r="BI290"/>
  <c r="BH290"/>
  <c r="BG290"/>
  <c r="BF290"/>
  <c r="T290"/>
  <c r="R290"/>
  <c r="R289" s="1"/>
  <c r="R288" s="1"/>
  <c r="P290"/>
  <c r="BK290"/>
  <c r="BK289"/>
  <c r="BK288" s="1"/>
  <c r="J288" s="1"/>
  <c r="J74" s="1"/>
  <c r="J290"/>
  <c r="BE290"/>
  <c r="BI286"/>
  <c r="BH286"/>
  <c r="BG286"/>
  <c r="BF286"/>
  <c r="T286"/>
  <c r="T285" s="1"/>
  <c r="R286"/>
  <c r="R285"/>
  <c r="P286"/>
  <c r="P285" s="1"/>
  <c r="P148" s="1"/>
  <c r="BK286"/>
  <c r="BK285"/>
  <c r="J285"/>
  <c r="J73" s="1"/>
  <c r="J286"/>
  <c r="BE286" s="1"/>
  <c r="BI284"/>
  <c r="BH284"/>
  <c r="BG284"/>
  <c r="BF284"/>
  <c r="T284"/>
  <c r="R284"/>
  <c r="R280" s="1"/>
  <c r="P284"/>
  <c r="BK284"/>
  <c r="J284"/>
  <c r="BE284"/>
  <c r="BI282"/>
  <c r="BH282"/>
  <c r="BG282"/>
  <c r="BF282"/>
  <c r="T282"/>
  <c r="R282"/>
  <c r="P282"/>
  <c r="BK282"/>
  <c r="BK280" s="1"/>
  <c r="J282"/>
  <c r="BE282"/>
  <c r="BI281"/>
  <c r="BH281"/>
  <c r="BG281"/>
  <c r="BF281"/>
  <c r="T281"/>
  <c r="T280"/>
  <c r="R281"/>
  <c r="P281"/>
  <c r="P280"/>
  <c r="BK281"/>
  <c r="J280"/>
  <c r="J72" s="1"/>
  <c r="J281"/>
  <c r="BE281" s="1"/>
  <c r="BI279"/>
  <c r="BH279"/>
  <c r="BG279"/>
  <c r="BF279"/>
  <c r="T279"/>
  <c r="R279"/>
  <c r="P279"/>
  <c r="BK279"/>
  <c r="J279"/>
  <c r="BE279"/>
  <c r="BI277"/>
  <c r="BH277"/>
  <c r="BG277"/>
  <c r="BF277"/>
  <c r="T277"/>
  <c r="R277"/>
  <c r="P277"/>
  <c r="BK277"/>
  <c r="J277"/>
  <c r="BE277"/>
  <c r="BI276"/>
  <c r="BH276"/>
  <c r="BG276"/>
  <c r="BF276"/>
  <c r="T276"/>
  <c r="R276"/>
  <c r="P276"/>
  <c r="BK276"/>
  <c r="J276"/>
  <c r="BE276"/>
  <c r="BI275"/>
  <c r="BH275"/>
  <c r="BG275"/>
  <c r="BF275"/>
  <c r="T275"/>
  <c r="R275"/>
  <c r="P275"/>
  <c r="BK275"/>
  <c r="J275"/>
  <c r="BE275"/>
  <c r="BI274"/>
  <c r="BH274"/>
  <c r="BG274"/>
  <c r="BF274"/>
  <c r="T274"/>
  <c r="R274"/>
  <c r="P274"/>
  <c r="BK274"/>
  <c r="J274"/>
  <c r="BE274"/>
  <c r="BI272"/>
  <c r="BH272"/>
  <c r="BG272"/>
  <c r="BF272"/>
  <c r="T272"/>
  <c r="R272"/>
  <c r="P272"/>
  <c r="BK272"/>
  <c r="J272"/>
  <c r="BE272"/>
  <c r="BI271"/>
  <c r="BH271"/>
  <c r="BG271"/>
  <c r="BF271"/>
  <c r="T271"/>
  <c r="R271"/>
  <c r="R268" s="1"/>
  <c r="P271"/>
  <c r="BK271"/>
  <c r="J271"/>
  <c r="BE271"/>
  <c r="BI270"/>
  <c r="BH270"/>
  <c r="BG270"/>
  <c r="BF270"/>
  <c r="T270"/>
  <c r="R270"/>
  <c r="P270"/>
  <c r="BK270"/>
  <c r="BK268" s="1"/>
  <c r="J270"/>
  <c r="BE270"/>
  <c r="BI269"/>
  <c r="BH269"/>
  <c r="BG269"/>
  <c r="BF269"/>
  <c r="T269"/>
  <c r="T268"/>
  <c r="R269"/>
  <c r="P269"/>
  <c r="P268"/>
  <c r="BK269"/>
  <c r="J268"/>
  <c r="J71" s="1"/>
  <c r="J269"/>
  <c r="BE269" s="1"/>
  <c r="BI267"/>
  <c r="BH267"/>
  <c r="BG267"/>
  <c r="BF267"/>
  <c r="T267"/>
  <c r="R267"/>
  <c r="P267"/>
  <c r="BK267"/>
  <c r="J267"/>
  <c r="BE267"/>
  <c r="BI266"/>
  <c r="BH266"/>
  <c r="BG266"/>
  <c r="BF266"/>
  <c r="T266"/>
  <c r="R266"/>
  <c r="P266"/>
  <c r="BK266"/>
  <c r="J266"/>
  <c r="BE266"/>
  <c r="BI265"/>
  <c r="BH265"/>
  <c r="BG265"/>
  <c r="BF265"/>
  <c r="T265"/>
  <c r="R265"/>
  <c r="P265"/>
  <c r="BK265"/>
  <c r="J265"/>
  <c r="BE265"/>
  <c r="BI264"/>
  <c r="BH264"/>
  <c r="BG264"/>
  <c r="BF264"/>
  <c r="T264"/>
  <c r="R264"/>
  <c r="P264"/>
  <c r="BK264"/>
  <c r="J264"/>
  <c r="BE264"/>
  <c r="BI263"/>
  <c r="BH263"/>
  <c r="BG263"/>
  <c r="BF263"/>
  <c r="T263"/>
  <c r="R263"/>
  <c r="P263"/>
  <c r="BK263"/>
  <c r="J263"/>
  <c r="BE263"/>
  <c r="BI262"/>
  <c r="BH262"/>
  <c r="BG262"/>
  <c r="BF262"/>
  <c r="T262"/>
  <c r="R262"/>
  <c r="P262"/>
  <c r="P256" s="1"/>
  <c r="BK262"/>
  <c r="J262"/>
  <c r="BE262"/>
  <c r="BI261"/>
  <c r="BH261"/>
  <c r="BG261"/>
  <c r="BF261"/>
  <c r="T261"/>
  <c r="T256" s="1"/>
  <c r="R261"/>
  <c r="R256" s="1"/>
  <c r="P261"/>
  <c r="BK261"/>
  <c r="J261"/>
  <c r="BE261"/>
  <c r="BI257"/>
  <c r="BH257"/>
  <c r="BG257"/>
  <c r="BF257"/>
  <c r="T257"/>
  <c r="R257"/>
  <c r="P257"/>
  <c r="BK257"/>
  <c r="BK256" s="1"/>
  <c r="J256" s="1"/>
  <c r="J70" s="1"/>
  <c r="J257"/>
  <c r="BE257"/>
  <c r="BI255"/>
  <c r="BH255"/>
  <c r="BG255"/>
  <c r="BF255"/>
  <c r="T255"/>
  <c r="R255"/>
  <c r="P255"/>
  <c r="BK255"/>
  <c r="J255"/>
  <c r="BE255"/>
  <c r="BI254"/>
  <c r="BH254"/>
  <c r="BG254"/>
  <c r="BF254"/>
  <c r="T254"/>
  <c r="R254"/>
  <c r="P254"/>
  <c r="BK254"/>
  <c r="J254"/>
  <c r="BE254"/>
  <c r="BI253"/>
  <c r="BH253"/>
  <c r="BG253"/>
  <c r="BF253"/>
  <c r="T253"/>
  <c r="R253"/>
  <c r="P253"/>
  <c r="BK253"/>
  <c r="J253"/>
  <c r="BE253"/>
  <c r="BI251"/>
  <c r="BH251"/>
  <c r="BG251"/>
  <c r="BF251"/>
  <c r="T251"/>
  <c r="R251"/>
  <c r="P251"/>
  <c r="BK251"/>
  <c r="J251"/>
  <c r="BE251"/>
  <c r="BI250"/>
  <c r="BH250"/>
  <c r="BG250"/>
  <c r="BF250"/>
  <c r="T250"/>
  <c r="R250"/>
  <c r="P250"/>
  <c r="BK250"/>
  <c r="J250"/>
  <c r="BE250"/>
  <c r="BI249"/>
  <c r="BH249"/>
  <c r="BG249"/>
  <c r="BF249"/>
  <c r="T249"/>
  <c r="R249"/>
  <c r="P249"/>
  <c r="BK249"/>
  <c r="J249"/>
  <c r="BE249"/>
  <c r="BI248"/>
  <c r="BH248"/>
  <c r="BG248"/>
  <c r="BF248"/>
  <c r="T248"/>
  <c r="R248"/>
  <c r="P248"/>
  <c r="BK248"/>
  <c r="J248"/>
  <c r="BE248"/>
  <c r="BI246"/>
  <c r="BH246"/>
  <c r="BG246"/>
  <c r="BF246"/>
  <c r="T246"/>
  <c r="R246"/>
  <c r="P246"/>
  <c r="BK246"/>
  <c r="J246"/>
  <c r="BE246"/>
  <c r="BI245"/>
  <c r="BH245"/>
  <c r="BG245"/>
  <c r="BF245"/>
  <c r="T245"/>
  <c r="R245"/>
  <c r="P245"/>
  <c r="BK245"/>
  <c r="J245"/>
  <c r="BE245"/>
  <c r="BI243"/>
  <c r="BH243"/>
  <c r="BG243"/>
  <c r="BF243"/>
  <c r="T243"/>
  <c r="R243"/>
  <c r="P243"/>
  <c r="BK243"/>
  <c r="J243"/>
  <c r="BE243"/>
  <c r="BI241"/>
  <c r="BH241"/>
  <c r="BG241"/>
  <c r="BF241"/>
  <c r="T241"/>
  <c r="R241"/>
  <c r="P241"/>
  <c r="BK241"/>
  <c r="J241"/>
  <c r="BE241"/>
  <c r="BI239"/>
  <c r="BH239"/>
  <c r="BG239"/>
  <c r="BF239"/>
  <c r="T239"/>
  <c r="R239"/>
  <c r="P239"/>
  <c r="BK239"/>
  <c r="J239"/>
  <c r="BE239"/>
  <c r="BI237"/>
  <c r="BH237"/>
  <c r="BG237"/>
  <c r="BF237"/>
  <c r="T237"/>
  <c r="R237"/>
  <c r="P237"/>
  <c r="BK237"/>
  <c r="J237"/>
  <c r="BE237"/>
  <c r="BI236"/>
  <c r="BH236"/>
  <c r="BG236"/>
  <c r="BF236"/>
  <c r="T236"/>
  <c r="R236"/>
  <c r="P236"/>
  <c r="BK236"/>
  <c r="J236"/>
  <c r="BE236"/>
  <c r="BI235"/>
  <c r="BH235"/>
  <c r="BG235"/>
  <c r="BF235"/>
  <c r="T235"/>
  <c r="R235"/>
  <c r="P235"/>
  <c r="P231" s="1"/>
  <c r="BK235"/>
  <c r="BK231" s="1"/>
  <c r="J231" s="1"/>
  <c r="J69" s="1"/>
  <c r="J235"/>
  <c r="BE235"/>
  <c r="BI234"/>
  <c r="BH234"/>
  <c r="BG234"/>
  <c r="BF234"/>
  <c r="T234"/>
  <c r="T231" s="1"/>
  <c r="R234"/>
  <c r="R231" s="1"/>
  <c r="P234"/>
  <c r="BK234"/>
  <c r="J234"/>
  <c r="BE234"/>
  <c r="BI232"/>
  <c r="BH232"/>
  <c r="BG232"/>
  <c r="BF232"/>
  <c r="T232"/>
  <c r="R232"/>
  <c r="P232"/>
  <c r="BK232"/>
  <c r="J232"/>
  <c r="BE232"/>
  <c r="BI229"/>
  <c r="BH229"/>
  <c r="BG229"/>
  <c r="BF229"/>
  <c r="T229"/>
  <c r="T228"/>
  <c r="R229"/>
  <c r="R228" s="1"/>
  <c r="P229"/>
  <c r="P228"/>
  <c r="BK229"/>
  <c r="BK228" s="1"/>
  <c r="J228" s="1"/>
  <c r="J68" s="1"/>
  <c r="J229"/>
  <c r="BE229"/>
  <c r="BI227"/>
  <c r="BH227"/>
  <c r="BG227"/>
  <c r="BF227"/>
  <c r="T227"/>
  <c r="R227"/>
  <c r="P227"/>
  <c r="BK227"/>
  <c r="J227"/>
  <c r="BE227"/>
  <c r="BI226"/>
  <c r="BH226"/>
  <c r="BG226"/>
  <c r="BF226"/>
  <c r="T226"/>
  <c r="R226"/>
  <c r="P226"/>
  <c r="BK226"/>
  <c r="J226"/>
  <c r="BE226"/>
  <c r="BI225"/>
  <c r="BH225"/>
  <c r="BG225"/>
  <c r="BF225"/>
  <c r="T225"/>
  <c r="R225"/>
  <c r="P225"/>
  <c r="BK225"/>
  <c r="J225"/>
  <c r="BE225"/>
  <c r="BI223"/>
  <c r="BH223"/>
  <c r="BG223"/>
  <c r="BF223"/>
  <c r="T223"/>
  <c r="R223"/>
  <c r="P223"/>
  <c r="BK223"/>
  <c r="J223"/>
  <c r="BE223"/>
  <c r="BI222"/>
  <c r="BH222"/>
  <c r="BG222"/>
  <c r="BF222"/>
  <c r="T222"/>
  <c r="R222"/>
  <c r="P222"/>
  <c r="BK222"/>
  <c r="J222"/>
  <c r="BE222"/>
  <c r="BI221"/>
  <c r="BH221"/>
  <c r="BG221"/>
  <c r="BF221"/>
  <c r="T221"/>
  <c r="R221"/>
  <c r="P221"/>
  <c r="BK221"/>
  <c r="J221"/>
  <c r="BE221"/>
  <c r="BI220"/>
  <c r="BH220"/>
  <c r="BG220"/>
  <c r="BF220"/>
  <c r="T220"/>
  <c r="R220"/>
  <c r="P220"/>
  <c r="P216" s="1"/>
  <c r="BK220"/>
  <c r="BK216" s="1"/>
  <c r="J216" s="1"/>
  <c r="J67" s="1"/>
  <c r="J220"/>
  <c r="BE220"/>
  <c r="BI219"/>
  <c r="BH219"/>
  <c r="BG219"/>
  <c r="BF219"/>
  <c r="T219"/>
  <c r="T216" s="1"/>
  <c r="R219"/>
  <c r="R216" s="1"/>
  <c r="P219"/>
  <c r="BK219"/>
  <c r="J219"/>
  <c r="BE219"/>
  <c r="BI217"/>
  <c r="BH217"/>
  <c r="BG217"/>
  <c r="BF217"/>
  <c r="T217"/>
  <c r="R217"/>
  <c r="P217"/>
  <c r="BK217"/>
  <c r="J217"/>
  <c r="BE217"/>
  <c r="BI215"/>
  <c r="BH215"/>
  <c r="BG215"/>
  <c r="BF215"/>
  <c r="T215"/>
  <c r="R215"/>
  <c r="P215"/>
  <c r="BK215"/>
  <c r="J215"/>
  <c r="BE215"/>
  <c r="BI214"/>
  <c r="BH214"/>
  <c r="BG214"/>
  <c r="BF214"/>
  <c r="T214"/>
  <c r="R214"/>
  <c r="P214"/>
  <c r="BK214"/>
  <c r="J214"/>
  <c r="BE214" s="1"/>
  <c r="BI213"/>
  <c r="BH213"/>
  <c r="BG213"/>
  <c r="BF213"/>
  <c r="T213"/>
  <c r="R213"/>
  <c r="P213"/>
  <c r="BK213"/>
  <c r="J213"/>
  <c r="BE213"/>
  <c r="BI212"/>
  <c r="BH212"/>
  <c r="BG212"/>
  <c r="BF212"/>
  <c r="T212"/>
  <c r="R212"/>
  <c r="P212"/>
  <c r="BK212"/>
  <c r="J212"/>
  <c r="BE212" s="1"/>
  <c r="BI211"/>
  <c r="BH211"/>
  <c r="BG211"/>
  <c r="BF211"/>
  <c r="T211"/>
  <c r="R211"/>
  <c r="P211"/>
  <c r="BK211"/>
  <c r="J211"/>
  <c r="BE211"/>
  <c r="BI210"/>
  <c r="BH210"/>
  <c r="BG210"/>
  <c r="BF210"/>
  <c r="T210"/>
  <c r="R210"/>
  <c r="P210"/>
  <c r="BK210"/>
  <c r="J210"/>
  <c r="BE210" s="1"/>
  <c r="BI209"/>
  <c r="BH209"/>
  <c r="BG209"/>
  <c r="BF209"/>
  <c r="T209"/>
  <c r="R209"/>
  <c r="P209"/>
  <c r="BK209"/>
  <c r="J209"/>
  <c r="BE209"/>
  <c r="BI208"/>
  <c r="BH208"/>
  <c r="BG208"/>
  <c r="BF208"/>
  <c r="T208"/>
  <c r="R208"/>
  <c r="P208"/>
  <c r="BK208"/>
  <c r="J208"/>
  <c r="BE208" s="1"/>
  <c r="BI207"/>
  <c r="BH207"/>
  <c r="BG207"/>
  <c r="BF207"/>
  <c r="T207"/>
  <c r="R207"/>
  <c r="P207"/>
  <c r="BK207"/>
  <c r="J207"/>
  <c r="BE207"/>
  <c r="BI206"/>
  <c r="BH206"/>
  <c r="BG206"/>
  <c r="BF206"/>
  <c r="T206"/>
  <c r="R206"/>
  <c r="P206"/>
  <c r="BK206"/>
  <c r="J206"/>
  <c r="BE206" s="1"/>
  <c r="BI205"/>
  <c r="BH205"/>
  <c r="BG205"/>
  <c r="BF205"/>
  <c r="T205"/>
  <c r="R205"/>
  <c r="P205"/>
  <c r="BK205"/>
  <c r="J205"/>
  <c r="BE205"/>
  <c r="BI204"/>
  <c r="BH204"/>
  <c r="BG204"/>
  <c r="BF204"/>
  <c r="T204"/>
  <c r="R204"/>
  <c r="P204"/>
  <c r="BK204"/>
  <c r="J204"/>
  <c r="BE204" s="1"/>
  <c r="BI203"/>
  <c r="BH203"/>
  <c r="BG203"/>
  <c r="BF203"/>
  <c r="T203"/>
  <c r="R203"/>
  <c r="P203"/>
  <c r="BK203"/>
  <c r="J203"/>
  <c r="BE203"/>
  <c r="BI202"/>
  <c r="BH202"/>
  <c r="BG202"/>
  <c r="BF202"/>
  <c r="T202"/>
  <c r="R202"/>
  <c r="R199" s="1"/>
  <c r="P202"/>
  <c r="BK202"/>
  <c r="J202"/>
  <c r="BE202" s="1"/>
  <c r="BI201"/>
  <c r="BH201"/>
  <c r="BG201"/>
  <c r="BF201"/>
  <c r="T201"/>
  <c r="R201"/>
  <c r="P201"/>
  <c r="BK201"/>
  <c r="BK199" s="1"/>
  <c r="J201"/>
  <c r="BE201"/>
  <c r="BI200"/>
  <c r="BH200"/>
  <c r="BG200"/>
  <c r="BF200"/>
  <c r="T200"/>
  <c r="T199" s="1"/>
  <c r="R200"/>
  <c r="P200"/>
  <c r="P199"/>
  <c r="BK200"/>
  <c r="J199"/>
  <c r="J66" s="1"/>
  <c r="J200"/>
  <c r="BE200" s="1"/>
  <c r="BI198"/>
  <c r="BH198"/>
  <c r="BG198"/>
  <c r="BF198"/>
  <c r="T198"/>
  <c r="R198"/>
  <c r="P198"/>
  <c r="BK198"/>
  <c r="J198"/>
  <c r="BE198" s="1"/>
  <c r="BI197"/>
  <c r="BH197"/>
  <c r="BG197"/>
  <c r="BF197"/>
  <c r="T197"/>
  <c r="R197"/>
  <c r="P197"/>
  <c r="BK197"/>
  <c r="J197"/>
  <c r="BE197"/>
  <c r="BI196"/>
  <c r="BH196"/>
  <c r="BG196"/>
  <c r="BF196"/>
  <c r="T196"/>
  <c r="R196"/>
  <c r="P196"/>
  <c r="BK196"/>
  <c r="J196"/>
  <c r="BE196" s="1"/>
  <c r="BI195"/>
  <c r="BH195"/>
  <c r="BG195"/>
  <c r="BF195"/>
  <c r="T195"/>
  <c r="R195"/>
  <c r="P195"/>
  <c r="BK195"/>
  <c r="J195"/>
  <c r="BE195"/>
  <c r="BI194"/>
  <c r="BH194"/>
  <c r="BG194"/>
  <c r="BF194"/>
  <c r="T194"/>
  <c r="R194"/>
  <c r="P194"/>
  <c r="BK194"/>
  <c r="J194"/>
  <c r="BE194" s="1"/>
  <c r="BI193"/>
  <c r="BH193"/>
  <c r="BG193"/>
  <c r="BF193"/>
  <c r="T193"/>
  <c r="R193"/>
  <c r="P193"/>
  <c r="BK193"/>
  <c r="J193"/>
  <c r="BE193"/>
  <c r="BI192"/>
  <c r="BH192"/>
  <c r="BG192"/>
  <c r="BF192"/>
  <c r="T192"/>
  <c r="R192"/>
  <c r="P192"/>
  <c r="BK192"/>
  <c r="J192"/>
  <c r="BE192" s="1"/>
  <c r="BI191"/>
  <c r="BH191"/>
  <c r="BG191"/>
  <c r="BF191"/>
  <c r="T191"/>
  <c r="R191"/>
  <c r="P191"/>
  <c r="BK191"/>
  <c r="J191"/>
  <c r="BE191"/>
  <c r="BI190"/>
  <c r="BH190"/>
  <c r="BG190"/>
  <c r="BF190"/>
  <c r="T190"/>
  <c r="R190"/>
  <c r="P190"/>
  <c r="BK190"/>
  <c r="J190"/>
  <c r="BE190" s="1"/>
  <c r="BI189"/>
  <c r="BH189"/>
  <c r="BG189"/>
  <c r="BF189"/>
  <c r="T189"/>
  <c r="R189"/>
  <c r="P189"/>
  <c r="BK189"/>
  <c r="J189"/>
  <c r="BE189"/>
  <c r="BI188"/>
  <c r="BH188"/>
  <c r="BG188"/>
  <c r="BF188"/>
  <c r="T188"/>
  <c r="R188"/>
  <c r="P188"/>
  <c r="BK188"/>
  <c r="J188"/>
  <c r="BE188" s="1"/>
  <c r="BI187"/>
  <c r="BH187"/>
  <c r="BG187"/>
  <c r="BF187"/>
  <c r="T187"/>
  <c r="R187"/>
  <c r="P187"/>
  <c r="P184" s="1"/>
  <c r="BK187"/>
  <c r="J187"/>
  <c r="BE187"/>
  <c r="BI186"/>
  <c r="BH186"/>
  <c r="BG186"/>
  <c r="BF186"/>
  <c r="T186"/>
  <c r="T184" s="1"/>
  <c r="R186"/>
  <c r="P186"/>
  <c r="BK186"/>
  <c r="J186"/>
  <c r="BE186" s="1"/>
  <c r="BI185"/>
  <c r="BH185"/>
  <c r="BG185"/>
  <c r="BF185"/>
  <c r="T185"/>
  <c r="R185"/>
  <c r="R184"/>
  <c r="P185"/>
  <c r="BK185"/>
  <c r="BK184"/>
  <c r="J184" s="1"/>
  <c r="J65" s="1"/>
  <c r="J185"/>
  <c r="BE185"/>
  <c r="BI183"/>
  <c r="BH183"/>
  <c r="BG183"/>
  <c r="BF183"/>
  <c r="T183"/>
  <c r="R183"/>
  <c r="P183"/>
  <c r="BK183"/>
  <c r="J183"/>
  <c r="BE183"/>
  <c r="BI182"/>
  <c r="BH182"/>
  <c r="BG182"/>
  <c r="BF182"/>
  <c r="T182"/>
  <c r="R182"/>
  <c r="P182"/>
  <c r="BK182"/>
  <c r="J182"/>
  <c r="BE182"/>
  <c r="BI181"/>
  <c r="BH181"/>
  <c r="BG181"/>
  <c r="BF181"/>
  <c r="T181"/>
  <c r="R181"/>
  <c r="P181"/>
  <c r="BK181"/>
  <c r="J181"/>
  <c r="BE181"/>
  <c r="BI180"/>
  <c r="BH180"/>
  <c r="BG180"/>
  <c r="BF180"/>
  <c r="T180"/>
  <c r="R180"/>
  <c r="P180"/>
  <c r="BK180"/>
  <c r="J180"/>
  <c r="BE180"/>
  <c r="BI179"/>
  <c r="BH179"/>
  <c r="BG179"/>
  <c r="BF179"/>
  <c r="T179"/>
  <c r="R179"/>
  <c r="P179"/>
  <c r="BK179"/>
  <c r="J179"/>
  <c r="BE179"/>
  <c r="BI178"/>
  <c r="BH178"/>
  <c r="BG178"/>
  <c r="BF178"/>
  <c r="T178"/>
  <c r="R178"/>
  <c r="P178"/>
  <c r="BK178"/>
  <c r="J178"/>
  <c r="BE178"/>
  <c r="BI177"/>
  <c r="BH177"/>
  <c r="BG177"/>
  <c r="BF177"/>
  <c r="T177"/>
  <c r="R177"/>
  <c r="P177"/>
  <c r="BK177"/>
  <c r="J177"/>
  <c r="BE177"/>
  <c r="BI176"/>
  <c r="BH176"/>
  <c r="BG176"/>
  <c r="BF176"/>
  <c r="T176"/>
  <c r="R176"/>
  <c r="P176"/>
  <c r="BK176"/>
  <c r="J176"/>
  <c r="BE176"/>
  <c r="BI175"/>
  <c r="BH175"/>
  <c r="BG175"/>
  <c r="BF175"/>
  <c r="T175"/>
  <c r="R175"/>
  <c r="P175"/>
  <c r="BK175"/>
  <c r="J175"/>
  <c r="BE175"/>
  <c r="BI174"/>
  <c r="BH174"/>
  <c r="BG174"/>
  <c r="BF174"/>
  <c r="T174"/>
  <c r="R174"/>
  <c r="P174"/>
  <c r="BK174"/>
  <c r="J174"/>
  <c r="BE174"/>
  <c r="BI173"/>
  <c r="BH173"/>
  <c r="BG173"/>
  <c r="BF173"/>
  <c r="T173"/>
  <c r="R173"/>
  <c r="P173"/>
  <c r="BK173"/>
  <c r="J173"/>
  <c r="BE173"/>
  <c r="BI172"/>
  <c r="BH172"/>
  <c r="BG172"/>
  <c r="BF172"/>
  <c r="T172"/>
  <c r="R172"/>
  <c r="P172"/>
  <c r="BK172"/>
  <c r="J172"/>
  <c r="BE172"/>
  <c r="BI171"/>
  <c r="BH171"/>
  <c r="BG171"/>
  <c r="BF171"/>
  <c r="T171"/>
  <c r="R171"/>
  <c r="P171"/>
  <c r="BK171"/>
  <c r="J171"/>
  <c r="BE171"/>
  <c r="BI170"/>
  <c r="BH170"/>
  <c r="BG170"/>
  <c r="BF170"/>
  <c r="T170"/>
  <c r="R170"/>
  <c r="P170"/>
  <c r="BK170"/>
  <c r="J170"/>
  <c r="BE170"/>
  <c r="BI169"/>
  <c r="BH169"/>
  <c r="BG169"/>
  <c r="BF169"/>
  <c r="T169"/>
  <c r="R169"/>
  <c r="P169"/>
  <c r="BK169"/>
  <c r="J169"/>
  <c r="BE169"/>
  <c r="BI168"/>
  <c r="BH168"/>
  <c r="BG168"/>
  <c r="BF168"/>
  <c r="T168"/>
  <c r="R168"/>
  <c r="P168"/>
  <c r="BK168"/>
  <c r="J168"/>
  <c r="BE168"/>
  <c r="BI167"/>
  <c r="BH167"/>
  <c r="BG167"/>
  <c r="BF167"/>
  <c r="T167"/>
  <c r="R167"/>
  <c r="P167"/>
  <c r="BK167"/>
  <c r="J167"/>
  <c r="BE167"/>
  <c r="BI166"/>
  <c r="BH166"/>
  <c r="BG166"/>
  <c r="BF166"/>
  <c r="T166"/>
  <c r="R166"/>
  <c r="P166"/>
  <c r="BK166"/>
  <c r="J166"/>
  <c r="BE166"/>
  <c r="BI165"/>
  <c r="BH165"/>
  <c r="BG165"/>
  <c r="BF165"/>
  <c r="T165"/>
  <c r="R165"/>
  <c r="P165"/>
  <c r="P162" s="1"/>
  <c r="BK165"/>
  <c r="J165"/>
  <c r="BE165"/>
  <c r="BI164"/>
  <c r="BH164"/>
  <c r="BG164"/>
  <c r="BF164"/>
  <c r="T164"/>
  <c r="T162" s="1"/>
  <c r="R164"/>
  <c r="P164"/>
  <c r="BK164"/>
  <c r="J164"/>
  <c r="BE164"/>
  <c r="BI163"/>
  <c r="BH163"/>
  <c r="BG163"/>
  <c r="BF163"/>
  <c r="T163"/>
  <c r="R163"/>
  <c r="R162" s="1"/>
  <c r="P163"/>
  <c r="BK163"/>
  <c r="BK162"/>
  <c r="J162" s="1"/>
  <c r="J64" s="1"/>
  <c r="J163"/>
  <c r="BE163"/>
  <c r="BI161"/>
  <c r="BH161"/>
  <c r="BG161"/>
  <c r="BF161"/>
  <c r="T161"/>
  <c r="R161"/>
  <c r="P161"/>
  <c r="BK161"/>
  <c r="J161"/>
  <c r="BE161"/>
  <c r="BI160"/>
  <c r="BH160"/>
  <c r="BG160"/>
  <c r="BF160"/>
  <c r="T160"/>
  <c r="R160"/>
  <c r="P160"/>
  <c r="BK160"/>
  <c r="J160"/>
  <c r="BE160"/>
  <c r="BI159"/>
  <c r="BH159"/>
  <c r="BG159"/>
  <c r="BF159"/>
  <c r="T159"/>
  <c r="R159"/>
  <c r="P159"/>
  <c r="BK159"/>
  <c r="J159"/>
  <c r="BE159"/>
  <c r="BI158"/>
  <c r="BH158"/>
  <c r="BG158"/>
  <c r="BF158"/>
  <c r="T158"/>
  <c r="R158"/>
  <c r="P158"/>
  <c r="BK158"/>
  <c r="J158"/>
  <c r="BE158"/>
  <c r="BI157"/>
  <c r="BH157"/>
  <c r="BG157"/>
  <c r="BF157"/>
  <c r="T157"/>
  <c r="R157"/>
  <c r="P157"/>
  <c r="BK157"/>
  <c r="J157"/>
  <c r="BE157"/>
  <c r="BI156"/>
  <c r="BH156"/>
  <c r="BG156"/>
  <c r="BF156"/>
  <c r="T156"/>
  <c r="R156"/>
  <c r="P156"/>
  <c r="BK156"/>
  <c r="J156"/>
  <c r="BE156"/>
  <c r="BI155"/>
  <c r="BH155"/>
  <c r="BG155"/>
  <c r="BF155"/>
  <c r="T155"/>
  <c r="R155"/>
  <c r="P155"/>
  <c r="BK155"/>
  <c r="J155"/>
  <c r="BE155"/>
  <c r="BI154"/>
  <c r="BH154"/>
  <c r="BG154"/>
  <c r="BF154"/>
  <c r="T154"/>
  <c r="R154"/>
  <c r="P154"/>
  <c r="BK154"/>
  <c r="J154"/>
  <c r="BE154"/>
  <c r="BI153"/>
  <c r="BH153"/>
  <c r="BG153"/>
  <c r="BF153"/>
  <c r="T153"/>
  <c r="R153"/>
  <c r="P153"/>
  <c r="BK153"/>
  <c r="J153"/>
  <c r="BE153"/>
  <c r="BI152"/>
  <c r="BH152"/>
  <c r="BG152"/>
  <c r="BF152"/>
  <c r="T152"/>
  <c r="R152"/>
  <c r="R149" s="1"/>
  <c r="P152"/>
  <c r="BK152"/>
  <c r="J152"/>
  <c r="BE152"/>
  <c r="BI151"/>
  <c r="BH151"/>
  <c r="BG151"/>
  <c r="BF151"/>
  <c r="T151"/>
  <c r="R151"/>
  <c r="P151"/>
  <c r="P149" s="1"/>
  <c r="BK151"/>
  <c r="J151"/>
  <c r="BE151"/>
  <c r="BI150"/>
  <c r="BH150"/>
  <c r="BG150"/>
  <c r="BF150"/>
  <c r="T150"/>
  <c r="T149"/>
  <c r="R150"/>
  <c r="P150"/>
  <c r="BK150"/>
  <c r="J150"/>
  <c r="BE150"/>
  <c r="BI147"/>
  <c r="BH147"/>
  <c r="BG147"/>
  <c r="BF147"/>
  <c r="T147"/>
  <c r="R147"/>
  <c r="P147"/>
  <c r="BK147"/>
  <c r="BK145" s="1"/>
  <c r="J145" s="1"/>
  <c r="J61" s="1"/>
  <c r="J147"/>
  <c r="BE147"/>
  <c r="BI146"/>
  <c r="BH146"/>
  <c r="BG146"/>
  <c r="BF146"/>
  <c r="T146"/>
  <c r="T145"/>
  <c r="R146"/>
  <c r="R145"/>
  <c r="P146"/>
  <c r="P145"/>
  <c r="BK146"/>
  <c r="J146"/>
  <c r="BE146" s="1"/>
  <c r="BI144"/>
  <c r="BH144"/>
  <c r="BG144"/>
  <c r="BF144"/>
  <c r="T144"/>
  <c r="R144"/>
  <c r="P144"/>
  <c r="BK144"/>
  <c r="J144"/>
  <c r="BE144"/>
  <c r="BI142"/>
  <c r="BH142"/>
  <c r="BG142"/>
  <c r="BF142"/>
  <c r="T142"/>
  <c r="R142"/>
  <c r="P142"/>
  <c r="BK142"/>
  <c r="J142"/>
  <c r="BE142"/>
  <c r="BI141"/>
  <c r="BH141"/>
  <c r="BG141"/>
  <c r="BF141"/>
  <c r="T141"/>
  <c r="R141"/>
  <c r="R138" s="1"/>
  <c r="P141"/>
  <c r="BK141"/>
  <c r="J141"/>
  <c r="BE141"/>
  <c r="BI140"/>
  <c r="BH140"/>
  <c r="BG140"/>
  <c r="BF140"/>
  <c r="T140"/>
  <c r="R140"/>
  <c r="P140"/>
  <c r="BK140"/>
  <c r="BK138" s="1"/>
  <c r="J138" s="1"/>
  <c r="J60" s="1"/>
  <c r="J140"/>
  <c r="BE140"/>
  <c r="BI139"/>
  <c r="BH139"/>
  <c r="BG139"/>
  <c r="BF139"/>
  <c r="T139"/>
  <c r="T138"/>
  <c r="R139"/>
  <c r="P139"/>
  <c r="P138"/>
  <c r="BK139"/>
  <c r="J139"/>
  <c r="BE139" s="1"/>
  <c r="BI137"/>
  <c r="BH137"/>
  <c r="BG137"/>
  <c r="BF137"/>
  <c r="T137"/>
  <c r="R137"/>
  <c r="P137"/>
  <c r="BK137"/>
  <c r="J137"/>
  <c r="BE137"/>
  <c r="BI136"/>
  <c r="BH136"/>
  <c r="BG136"/>
  <c r="BF136"/>
  <c r="T136"/>
  <c r="R136"/>
  <c r="P136"/>
  <c r="BK136"/>
  <c r="J136"/>
  <c r="BE136"/>
  <c r="BI132"/>
  <c r="BH132"/>
  <c r="BG132"/>
  <c r="BF132"/>
  <c r="T132"/>
  <c r="R132"/>
  <c r="P132"/>
  <c r="BK132"/>
  <c r="J132"/>
  <c r="BE132"/>
  <c r="BI130"/>
  <c r="BH130"/>
  <c r="BG130"/>
  <c r="BF130"/>
  <c r="T130"/>
  <c r="R130"/>
  <c r="P130"/>
  <c r="BK130"/>
  <c r="J130"/>
  <c r="BE130"/>
  <c r="BI128"/>
  <c r="BH128"/>
  <c r="BG128"/>
  <c r="BF128"/>
  <c r="T128"/>
  <c r="R128"/>
  <c r="P128"/>
  <c r="BK128"/>
  <c r="J128"/>
  <c r="BE128"/>
  <c r="BI124"/>
  <c r="BH124"/>
  <c r="BG124"/>
  <c r="BF124"/>
  <c r="T124"/>
  <c r="R124"/>
  <c r="P124"/>
  <c r="BK124"/>
  <c r="J124"/>
  <c r="BE124"/>
  <c r="BI123"/>
  <c r="BH123"/>
  <c r="BG123"/>
  <c r="BF123"/>
  <c r="T123"/>
  <c r="R123"/>
  <c r="P123"/>
  <c r="BK123"/>
  <c r="J123"/>
  <c r="BE123"/>
  <c r="BI122"/>
  <c r="BH122"/>
  <c r="BG122"/>
  <c r="BF122"/>
  <c r="T122"/>
  <c r="R122"/>
  <c r="P122"/>
  <c r="P119" s="1"/>
  <c r="BK122"/>
  <c r="BK119" s="1"/>
  <c r="J122"/>
  <c r="BE122"/>
  <c r="BI121"/>
  <c r="BH121"/>
  <c r="BG121"/>
  <c r="BF121"/>
  <c r="T121"/>
  <c r="T119" s="1"/>
  <c r="R121"/>
  <c r="R119" s="1"/>
  <c r="P121"/>
  <c r="BK121"/>
  <c r="J121"/>
  <c r="BE121"/>
  <c r="BI120"/>
  <c r="BH120"/>
  <c r="BG120"/>
  <c r="BF120"/>
  <c r="T120"/>
  <c r="R120"/>
  <c r="P120"/>
  <c r="BK120"/>
  <c r="J120"/>
  <c r="BE120"/>
  <c r="BI118"/>
  <c r="BH118"/>
  <c r="BG118"/>
  <c r="BF118"/>
  <c r="T118"/>
  <c r="R118"/>
  <c r="P118"/>
  <c r="BK118"/>
  <c r="J118"/>
  <c r="BE118"/>
  <c r="BI116"/>
  <c r="BH116"/>
  <c r="BG116"/>
  <c r="BF116"/>
  <c r="T116"/>
  <c r="R116"/>
  <c r="P116"/>
  <c r="BK116"/>
  <c r="J116"/>
  <c r="BE116" s="1"/>
  <c r="BI112"/>
  <c r="BH112"/>
  <c r="BG112"/>
  <c r="BF112"/>
  <c r="T112"/>
  <c r="R112"/>
  <c r="P112"/>
  <c r="BK112"/>
  <c r="J112"/>
  <c r="BE112"/>
  <c r="BI110"/>
  <c r="BH110"/>
  <c r="BG110"/>
  <c r="BF110"/>
  <c r="T110"/>
  <c r="R110"/>
  <c r="P110"/>
  <c r="BK110"/>
  <c r="J110"/>
  <c r="BE110" s="1"/>
  <c r="BI109"/>
  <c r="BH109"/>
  <c r="BG109"/>
  <c r="BF109"/>
  <c r="T109"/>
  <c r="R109"/>
  <c r="P109"/>
  <c r="BK109"/>
  <c r="J109"/>
  <c r="BE109"/>
  <c r="BI108"/>
  <c r="BH108"/>
  <c r="BG108"/>
  <c r="BF108"/>
  <c r="T108"/>
  <c r="R108"/>
  <c r="P108"/>
  <c r="BK108"/>
  <c r="J108"/>
  <c r="BE108" s="1"/>
  <c r="BI106"/>
  <c r="BH106"/>
  <c r="BG106"/>
  <c r="BF106"/>
  <c r="T106"/>
  <c r="R106"/>
  <c r="P106"/>
  <c r="BK106"/>
  <c r="J106"/>
  <c r="BE106"/>
  <c r="BI104"/>
  <c r="BH104"/>
  <c r="BG104"/>
  <c r="BF104"/>
  <c r="T104"/>
  <c r="R104"/>
  <c r="P104"/>
  <c r="BK104"/>
  <c r="J104"/>
  <c r="BE104" s="1"/>
  <c r="BI102"/>
  <c r="BH102"/>
  <c r="BG102"/>
  <c r="F32" s="1"/>
  <c r="BB52" i="1" s="1"/>
  <c r="BB51" s="1"/>
  <c r="BF102" i="2"/>
  <c r="T102"/>
  <c r="R102"/>
  <c r="P102"/>
  <c r="P98" s="1"/>
  <c r="P97" s="1"/>
  <c r="P96" s="1"/>
  <c r="AU52" i="1" s="1"/>
  <c r="AU51" s="1"/>
  <c r="BK102" i="2"/>
  <c r="J102"/>
  <c r="BE102"/>
  <c r="BI101"/>
  <c r="F34" s="1"/>
  <c r="BD52" i="1" s="1"/>
  <c r="BD51" s="1"/>
  <c r="W30" s="1"/>
  <c r="BH101" i="2"/>
  <c r="BG101"/>
  <c r="BF101"/>
  <c r="T101"/>
  <c r="T98" s="1"/>
  <c r="T97" s="1"/>
  <c r="R101"/>
  <c r="P101"/>
  <c r="BK101"/>
  <c r="J101"/>
  <c r="BE101" s="1"/>
  <c r="BI99"/>
  <c r="BH99"/>
  <c r="F33" s="1"/>
  <c r="BC52" i="1" s="1"/>
  <c r="BC51" s="1"/>
  <c r="BG99" i="2"/>
  <c r="BF99"/>
  <c r="J31"/>
  <c r="AW52" i="1" s="1"/>
  <c r="T99" i="2"/>
  <c r="R99"/>
  <c r="R98" s="1"/>
  <c r="R97" s="1"/>
  <c r="P99"/>
  <c r="BK99"/>
  <c r="BK98" s="1"/>
  <c r="J98" s="1"/>
  <c r="J99"/>
  <c r="BE99"/>
  <c r="J58"/>
  <c r="J92"/>
  <c r="F92"/>
  <c r="F90"/>
  <c r="E88"/>
  <c r="J51"/>
  <c r="F51"/>
  <c r="F49"/>
  <c r="E47"/>
  <c r="J18"/>
  <c r="E18"/>
  <c r="F93" s="1"/>
  <c r="J17"/>
  <c r="J12"/>
  <c r="J90" s="1"/>
  <c r="E7"/>
  <c r="E45" s="1"/>
  <c r="AS51" i="1"/>
  <c r="L47"/>
  <c r="AM46"/>
  <c r="L46"/>
  <c r="AM44"/>
  <c r="L44"/>
  <c r="L42"/>
  <c r="L41"/>
  <c r="E86" i="2" l="1"/>
  <c r="F52"/>
  <c r="J30"/>
  <c r="AV52" i="1" s="1"/>
  <c r="AT52" s="1"/>
  <c r="T96" i="2"/>
  <c r="AX51" i="1"/>
  <c r="W28"/>
  <c r="J119" i="2"/>
  <c r="J59" s="1"/>
  <c r="BK97"/>
  <c r="R148"/>
  <c r="R96" s="1"/>
  <c r="W29" i="1"/>
  <c r="AY51"/>
  <c r="F30" i="2"/>
  <c r="AZ52" i="1" s="1"/>
  <c r="AZ51" s="1"/>
  <c r="F31" i="2"/>
  <c r="BA52" i="1" s="1"/>
  <c r="BA51" s="1"/>
  <c r="T148" i="2"/>
  <c r="J49"/>
  <c r="BK149"/>
  <c r="J289"/>
  <c r="J75" s="1"/>
  <c r="W27" i="1" l="1"/>
  <c r="AW51"/>
  <c r="AK27" s="1"/>
  <c r="J149" i="2"/>
  <c r="J63" s="1"/>
  <c r="BK148"/>
  <c r="J148" s="1"/>
  <c r="J62" s="1"/>
  <c r="W26" i="1"/>
  <c r="AV51"/>
  <c r="J97" i="2"/>
  <c r="J57" s="1"/>
  <c r="BK96" l="1"/>
  <c r="J96" s="1"/>
  <c r="AK26" i="1"/>
  <c r="AT51"/>
  <c r="J27" i="2" l="1"/>
  <c r="J56"/>
  <c r="AG52" i="1" l="1"/>
  <c r="J36" i="2"/>
  <c r="AG51" i="1" l="1"/>
  <c r="AN52"/>
  <c r="AN51" l="1"/>
  <c r="AK23"/>
  <c r="AK32" s="1"/>
</calcChain>
</file>

<file path=xl/sharedStrings.xml><?xml version="1.0" encoding="utf-8"?>
<sst xmlns="http://schemas.openxmlformats.org/spreadsheetml/2006/main" count="4166" uniqueCount="1190">
  <si>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</si>
  <si>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</si>
  <si>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</si>
  <si>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</si>
  <si>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</si>
  <si>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</si>
  <si>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</si>
  <si>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{2dcb9642-84ab-4a8c-8426-f0fc3ea593a5}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</si>
  <si>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</si>
  <si>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</si>
  <si>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</si>
  <si>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</si>
  <si>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</si>
  <si>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</si>
  <si>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</si>
  <si>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</si>
  <si>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HALENKOVICE-2018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</si>
  <si>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</si>
  <si>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</si>
  <si>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Modernizace odborné učebny fyziky - chemie - ZŠ a MŠ - Pláňavy 550, 763 63 Halenkovice</t>
  </si>
  <si>
    <t>KSO:</t>
  </si>
  <si>
    <t/>
  </si>
  <si>
    <t>CC-CZ:</t>
  </si>
  <si>
    <t>Místo:</t>
  </si>
  <si>
    <t>Pláňavy 550, 763 63 Halenkovice</t>
  </si>
  <si>
    <t>Datum:</t>
  </si>
  <si>
    <t>3. 11. 2018</t>
  </si>
  <si>
    <t>Zadavatel:</t>
  </si>
  <si>
    <t>IČ:</t>
  </si>
  <si>
    <t xml:space="preserve"> 00283932</t>
  </si>
  <si>
    <t>ZŠ a MŠ - Pláňavy 550, 763 63 Halenkovice</t>
  </si>
  <si>
    <t>DIČ:</t>
  </si>
  <si>
    <t>Uchazeč:</t>
  </si>
  <si>
    <t>Vyplň údaj</t>
  </si>
  <si>
    <t>Projektant:</t>
  </si>
  <si>
    <t>27483177</t>
  </si>
  <si>
    <t>LAB CZ s.r.o.,Průmyslová 1200, 500 02 Hradec Král.</t>
  </si>
  <si>
    <t>True</t>
  </si>
  <si>
    <t>Poznámka:</t>
  </si>
  <si>
    <t xml:space="preserve">Soupis prací je sestaven s využitím položek Cenové soustavy ÚRS. Cenové a technické podmínky položek Cenové soustavy ÚRS, které nejsou uvedeny v soupisu prací (informace  tzv. úvodních částí katalogů) jsou neomezeně dálkově k dispozici na ww.cs-urs.cz. Položky soupisu prací, které nemají ve sloupci „Cenová soustava“ uveden žádný údaj, nepochází z Cenové soustavy ÚRS. Soupis prací je zpracován v rozsahu a podrobnosti projektu. Součástí položek uvedených ve výkazu výměr jsou veškeré s nimi spojené práce, které jsou zapotřebí pro provedení kompletní dodávky díla, a to i když nejsou zvlášť  uvedeny ve výkazu výměr. To znamená, že veškeré položky patrné z výkazů, výkresů a technických zpráv je třeba v nabídkové ceně doplnit a ocenit jako kompletně vykonané práce včetně materiálu, nářadí a strojů nutných k práci, i když tyto nejsou ve výkazu výměr vypsány zvlášť. V případě, že má zhotovitel pochyby ohledně plánovaných položek ve výkazech, výkresech a technických zprávách, má za povinnost toto sdělit před odevzdáním nabídkové ceny. Veškeré výrobky, pokud jsou uvedeny, jsou uvedeny pouze jako referenční, obecně určující standard, technické parametry, požadované vlastnosti._x000D_
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</si>
  <si>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</si>
  <si>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</si>
  <si>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</si>
  <si>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</si>
  <si>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</si>
  <si>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</si>
  <si>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</si>
  <si>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</si>
  <si>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</si>
  <si>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</si>
  <si>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</si>
  <si>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</si>
  <si>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</si>
  <si>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</si>
  <si>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</si>
  <si>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</si>
  <si>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</si>
  <si>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</si>
  <si>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</si>
  <si>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</si>
  <si>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</si>
  <si>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</si>
  <si>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</si>
  <si>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</si>
  <si>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</si>
  <si>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</si>
  <si>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</si>
  <si>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</si>
  <si>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</si>
  <si>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</si>
  <si>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</si>
  <si>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</si>
  <si>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</si>
  <si>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</si>
  <si>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</si>
  <si>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</si>
  <si>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</si>
  <si>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</si>
  <si>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</si>
  <si>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1.NP</t>
  </si>
  <si>
    <t>ModernizacE odborné učebny fyziky – chemie včetně stavebních úprav</t>
  </si>
  <si>
    <t>STA</t>
  </si>
  <si>
    <t>1</t>
  </si>
  <si>
    <t>{1dd4055e-eb98-4c1f-9f4b-df03d11d3483}</t>
  </si>
  <si>
    <t>2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</si>
  <si>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</si>
  <si>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</si>
  <si>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</si>
  <si>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</si>
  <si>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</si>
  <si>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</si>
  <si>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</si>
  <si>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1.NP - ModernizacE odborné učebny fyziky – chemie včetně stavebních úprav</t>
  </si>
  <si>
    <t xml:space="preserve">Soupis prací je sestaven s využitím položek Cenové soustavy ÚRS. Cenové a technické podmínky položek Cenové soustavy ÚRS, které nejsou uvedeny v soupisu prací (informace  tzv. úvodních částí katalogů) jsou neomezeně dálkově k dispozici na ww.cs-urs.cz. Položky soupisu prací, které nemají ve sloupci „Cenová soustava“ uveden žádný údaj, nepochází z Cenové soustavy ÚRS. Soupis prací je zpracován v rozsahu a podrobnosti projektu. Součástí položek uvedených ve výkazu výměr jsou veškeré s nimi spojené práce, které jsou zapotřebí pro provedení kompletní dodávky díla, a to i když nejsou zvlášť  uvedeny ve výkazu výměr. To znamená, že veškeré položky patrné z výkazů, výkresů a technických zpráv je třeba v nabídkové ceně doplnit a ocenit jako kompletně vykonané práce včetně materiálu, nářadí a strojů nutných k práci, i když tyto nejsou ve výkazu výměr vypsány zvlášť. V případě, že má zhotovitel pochyby ohledně plánovaných položek ve výkazech, výkresech a technických zprávách, má za povinnost toto sdělit před odevzdáním nabídkové ceny. Veškeré výrobky, pokud jsou uvedeny, jsou uvedeny pouze jako referenční, obecně určující standard, technické parametry, požadované vlastnosti. 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</si>
  <si>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</si>
  <si>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</si>
  <si>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</si>
  <si>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</si>
  <si>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</si>
  <si>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</si>
  <si>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</si>
  <si>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</si>
  <si>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</si>
  <si>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</si>
  <si>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</si>
  <si>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</si>
  <si>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</si>
  <si>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</si>
  <si>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725 - Zdravotechnika - zařizovací předměty</t>
  </si>
  <si>
    <t xml:space="preserve">    766 - Konstrukce truhlářské</t>
  </si>
  <si>
    <t xml:space="preserve">    775 - Podlahy skládané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</si>
  <si>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</si>
  <si>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</si>
  <si>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</si>
  <si>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</si>
  <si>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786 - Žaluzie</t>
  </si>
  <si>
    <t>M - Práce a dodávky M</t>
  </si>
  <si>
    <t xml:space="preserve">    21-m - Elektromontáže</t>
  </si>
  <si>
    <t>VRN - Vedlejší rozpočtové náklady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</si>
  <si>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</si>
  <si>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</si>
  <si>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</si>
  <si>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</si>
  <si>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</si>
  <si>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</si>
  <si>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</si>
  <si>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</si>
  <si>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</si>
  <si>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</si>
  <si>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</si>
  <si>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</si>
  <si>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</si>
  <si>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</si>
  <si>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</si>
  <si>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</si>
  <si>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</si>
  <si>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6</t>
  </si>
  <si>
    <t>Úpravy povrchů, podlahy a osazování výplní</t>
  </si>
  <si>
    <t>K</t>
  </si>
  <si>
    <t>612325121</t>
  </si>
  <si>
    <t>Vápenocementová štuková omítka rýh ve stěnách šířky do 150 mm</t>
  </si>
  <si>
    <t>m2</t>
  </si>
  <si>
    <t>CS ÚRS 2018 01</t>
  </si>
  <si>
    <t>4</t>
  </si>
  <si>
    <t>75144820</t>
  </si>
  <si>
    <t>VV</t>
  </si>
  <si>
    <t>(8,8+6,4)*0,15 " lokální opravy</t>
  </si>
  <si>
    <t>612325223</t>
  </si>
  <si>
    <t>Vápenocementová štuková omítka malých ploch do 1,0 m2 na stěnách</t>
  </si>
  <si>
    <t>kus</t>
  </si>
  <si>
    <t>-1201864262</t>
  </si>
  <si>
    <t>3</t>
  </si>
  <si>
    <t>612325225</t>
  </si>
  <si>
    <t>Vápenocementová štuková omítka malých ploch do 4,0 m2 na stěnách</t>
  </si>
  <si>
    <t>1124465966</t>
  </si>
  <si>
    <t>1"dle popisu TZ odsavec  1.2.2.2. Nové stavební úpravy - po otlučení obkladů</t>
  </si>
  <si>
    <t>612325302</t>
  </si>
  <si>
    <t>Vápenocementová štuková omítka ostění nebo nadpraží</t>
  </si>
  <si>
    <t>524518322</t>
  </si>
  <si>
    <t>5*0,5"dle popisu TZ odsavec  1.2.2.2. Nové stavební úpravy - po osazení mových zárubní</t>
  </si>
  <si>
    <t>5</t>
  </si>
  <si>
    <t>612325421</t>
  </si>
  <si>
    <t>Oprava vnitřní vápenocementové štukové omítky stěn v rozsahu plochy do 10%</t>
  </si>
  <si>
    <t>1023621816</t>
  </si>
  <si>
    <t>139"dle popisu TZ odsavec  1.2.2.2. Nové stavební úpravy</t>
  </si>
  <si>
    <t>619991001</t>
  </si>
  <si>
    <t>Zakrytí podlah fólií přilepenou lepící páskou</t>
  </si>
  <si>
    <t>142973371</t>
  </si>
  <si>
    <t>7</t>
  </si>
  <si>
    <t>619991011</t>
  </si>
  <si>
    <t>Obalení konstrukcí a prvků fólií přilepenou lepící páskou</t>
  </si>
  <si>
    <t>699014253</t>
  </si>
  <si>
    <t>8</t>
  </si>
  <si>
    <t>631312141</t>
  </si>
  <si>
    <t>Doplnění rýh v dosavadních mazaninách betonem prostým</t>
  </si>
  <si>
    <t>m3</t>
  </si>
  <si>
    <t>-1695606621</t>
  </si>
  <si>
    <t>10*0,3*0,2"dle popisu TZ odsavec  1.2.2.2. Nové stavební úpravy</t>
  </si>
  <si>
    <t>9</t>
  </si>
  <si>
    <t>632453332</t>
  </si>
  <si>
    <t>Potěr betonový samonivelační tl do 30 mm tř. C 30/37</t>
  </si>
  <si>
    <t>-44113360</t>
  </si>
  <si>
    <t>"vyrovnání podkladu po odstranění parket tl. do 30 mm</t>
  </si>
  <si>
    <t>58,68"dle popisu TZ odsavec  1.2.2.2. Nové stavební úpravy</t>
  </si>
  <si>
    <t>Součet</t>
  </si>
  <si>
    <t>10</t>
  </si>
  <si>
    <t>642944121</t>
  </si>
  <si>
    <t>Osazování ocelových zárubní dodatečné pl do 2,5 m2</t>
  </si>
  <si>
    <t>1366509248</t>
  </si>
  <si>
    <t>1"dle popisu TZ odsavec  1.2.2.2. Nové stavební úpravy</t>
  </si>
  <si>
    <t>11</t>
  </si>
  <si>
    <t>M</t>
  </si>
  <si>
    <t>553311190</t>
  </si>
  <si>
    <t>zárubeň ocelová pro běžné zdění H 110 900 L/P</t>
  </si>
  <si>
    <t>-519798952</t>
  </si>
  <si>
    <t>Ostatní konstrukce a práce, bourání</t>
  </si>
  <si>
    <t>12</t>
  </si>
  <si>
    <t>946111112</t>
  </si>
  <si>
    <t>Montáž pojízdných věží trubkových/dílcových š do 0,9 m dl do 3,2 m v do 2,5 m</t>
  </si>
  <si>
    <t>1397750664</t>
  </si>
  <si>
    <t>13</t>
  </si>
  <si>
    <t>946111212</t>
  </si>
  <si>
    <t>Příplatek k pojízdným věžím š do 0,9 m dl do 3,2 m v do 2,5 m za první a ZKD den použití</t>
  </si>
  <si>
    <t>-651128047</t>
  </si>
  <si>
    <t>14</t>
  </si>
  <si>
    <t>946111812</t>
  </si>
  <si>
    <t>Demontáž pojízdných věží trubkových/dílcových š do 0,9 m dl do 3,2 m v do 2,5 m</t>
  </si>
  <si>
    <t>1583868148</t>
  </si>
  <si>
    <t>952901114</t>
  </si>
  <si>
    <t>Vyčištění budov bytové a občanské výstavby při výšce podlaží přes 4 m</t>
  </si>
  <si>
    <t>516661095</t>
  </si>
  <si>
    <t>16</t>
  </si>
  <si>
    <t>968072455</t>
  </si>
  <si>
    <t>Vybourání kovových dveřních zárubní pl do 2 m2</t>
  </si>
  <si>
    <t>-687257071</t>
  </si>
  <si>
    <t>"dle popisu TZ odstavec  1.2.2.1. Demontáže</t>
  </si>
  <si>
    <t>1*2</t>
  </si>
  <si>
    <t>17</t>
  </si>
  <si>
    <t>974042577</t>
  </si>
  <si>
    <t>Vysekání rýh v dlažbě betonové nebo jiné monolitické hl do 200 mm š do 300 mm</t>
  </si>
  <si>
    <t>m</t>
  </si>
  <si>
    <t>1378965185</t>
  </si>
  <si>
    <t>10"dle popisu TZ odsavec  1.2.2.2. Nové stavební úpravy - pro kanalizaci v podlaze</t>
  </si>
  <si>
    <t>18</t>
  </si>
  <si>
    <t>978013121</t>
  </si>
  <si>
    <t>Otlučení vnitřní vápenné nebo vápenocementové omítky stěn stěn v rozsahu do 10 %</t>
  </si>
  <si>
    <t>715873418</t>
  </si>
  <si>
    <t>19</t>
  </si>
  <si>
    <t>978059541</t>
  </si>
  <si>
    <t>Odsekání a odebrání obkladů stěn z vnitřních obkládaček plochy přes 1 m2</t>
  </si>
  <si>
    <t>755920769</t>
  </si>
  <si>
    <t>3,0607"dle popisu TZ odstavec  1.2.2.1. Demontáže</t>
  </si>
  <si>
    <t xml:space="preserve">"obklady u umyvadla a dřezu </t>
  </si>
  <si>
    <t>20</t>
  </si>
  <si>
    <t>9-R10</t>
  </si>
  <si>
    <t>Demontáž stávajícího vybavení včetně likvidace</t>
  </si>
  <si>
    <t>-1860688932</t>
  </si>
  <si>
    <t>9-R20</t>
  </si>
  <si>
    <t>Demontáž stávajích žaluzií včetně likvidace</t>
  </si>
  <si>
    <t>1870742270</t>
  </si>
  <si>
    <t>997</t>
  </si>
  <si>
    <t>Přesun sutě</t>
  </si>
  <si>
    <t>22</t>
  </si>
  <si>
    <t>997013212</t>
  </si>
  <si>
    <t>Vnitrostaveništní doprava suti a vybouraných hmot pro budovy v do 9 m ručně</t>
  </si>
  <si>
    <t>t</t>
  </si>
  <si>
    <t>457911435</t>
  </si>
  <si>
    <t>23</t>
  </si>
  <si>
    <t>997013219</t>
  </si>
  <si>
    <t>Příplatek k vnitrostaveništní dopravě suti a vybouraných hmot za zvětšenou dopravu suti ZKD 10 m</t>
  </si>
  <si>
    <t>-183623544</t>
  </si>
  <si>
    <t>24</t>
  </si>
  <si>
    <t>997013501</t>
  </si>
  <si>
    <t>Odvoz suti a vybouraných hmot na skládku nebo meziskládku do 1 km se složením</t>
  </si>
  <si>
    <t>-555960020</t>
  </si>
  <si>
    <t>25</t>
  </si>
  <si>
    <t>997013509</t>
  </si>
  <si>
    <t>Příplatek k odvozu suti a vybouraných hmot na skládku ZKD 1 km přes 1 km</t>
  </si>
  <si>
    <t>-1978748224</t>
  </si>
  <si>
    <t>3,787*19 'Přepočtené koeficientem množství</t>
  </si>
  <si>
    <t>26</t>
  </si>
  <si>
    <t>997013831</t>
  </si>
  <si>
    <t>Poplatek za uložení stavebního směsného odpadu na skládce (skládkovné)</t>
  </si>
  <si>
    <t>1485774101</t>
  </si>
  <si>
    <t>998</t>
  </si>
  <si>
    <t>Přesun hmot</t>
  </si>
  <si>
    <t>27</t>
  </si>
  <si>
    <t>998018001</t>
  </si>
  <si>
    <t>Přesun hmot ruční pro budovy v do 6 m</t>
  </si>
  <si>
    <t>-1183708283</t>
  </si>
  <si>
    <t>28</t>
  </si>
  <si>
    <t>998018011</t>
  </si>
  <si>
    <t>Příplatek k ručnímu přesunu hmot pro budovy zděné za zvětšený přesun ZKD 100 m</t>
  </si>
  <si>
    <t>-378555498</t>
  </si>
  <si>
    <t>PSV</t>
  </si>
  <si>
    <t>Práce a dodávky PSV</t>
  </si>
  <si>
    <t>721</t>
  </si>
  <si>
    <t>Zdravotechnika - vnitřní kanalizace</t>
  </si>
  <si>
    <t>29</t>
  </si>
  <si>
    <t>721140913</t>
  </si>
  <si>
    <t>Potrubí litinové propojení potrubí DN 75</t>
  </si>
  <si>
    <t>-1521630576</t>
  </si>
  <si>
    <t>30</t>
  </si>
  <si>
    <t>721171803</t>
  </si>
  <si>
    <t>Demontáž potrubí z PVC do D 75</t>
  </si>
  <si>
    <t>2105355159</t>
  </si>
  <si>
    <t>31</t>
  </si>
  <si>
    <t>721171904</t>
  </si>
  <si>
    <t>Potrubí z PP vsazení odbočky do hrdla DN 75</t>
  </si>
  <si>
    <t>-1751583900</t>
  </si>
  <si>
    <t>32</t>
  </si>
  <si>
    <t>721174043</t>
  </si>
  <si>
    <t>Potrubí kanalizační z PP připojovací systém HT DN 50</t>
  </si>
  <si>
    <t>2004166700</t>
  </si>
  <si>
    <t>33</t>
  </si>
  <si>
    <t>721174044</t>
  </si>
  <si>
    <t>Potrubí kanalizační z PP připojovací systém HT DN 70</t>
  </si>
  <si>
    <t>-682606704</t>
  </si>
  <si>
    <t>34</t>
  </si>
  <si>
    <t>721194104</t>
  </si>
  <si>
    <t>Vyvedení a upevnění odpadních výpustek DN 40</t>
  </si>
  <si>
    <t>-1638376829</t>
  </si>
  <si>
    <t>35</t>
  </si>
  <si>
    <t>721194105</t>
  </si>
  <si>
    <t>Vyvedení a upevnění odpadních výpustek DN 50</t>
  </si>
  <si>
    <t>-92168754</t>
  </si>
  <si>
    <t>36</t>
  </si>
  <si>
    <t>721290111</t>
  </si>
  <si>
    <t>Zkouška těsnosti potrubí kanalizace vodou do DN 125</t>
  </si>
  <si>
    <t>-968707141</t>
  </si>
  <si>
    <t>37</t>
  </si>
  <si>
    <t>721290822</t>
  </si>
  <si>
    <t>Přemístění vnitrostaveništní demontovaných hmot vnitřní kanalizace v objektech výšky do 12 m</t>
  </si>
  <si>
    <t>-148982589</t>
  </si>
  <si>
    <t>38</t>
  </si>
  <si>
    <t>998721102</t>
  </si>
  <si>
    <t>Přesun hmot tonážní pro vnitřní kanalizace v objektech v do 12 m</t>
  </si>
  <si>
    <t>1117797565</t>
  </si>
  <si>
    <t>39</t>
  </si>
  <si>
    <t>998721181</t>
  </si>
  <si>
    <t>Příplatek k přesunu hmot tonážní 721 prováděný bez použití mechanizace</t>
  </si>
  <si>
    <t>-211199328</t>
  </si>
  <si>
    <t>40</t>
  </si>
  <si>
    <t>998721192</t>
  </si>
  <si>
    <t>Příplatek k přesunu hmot tonážní 721 za zvětšený přesun do 100 m</t>
  </si>
  <si>
    <t>63100918</t>
  </si>
  <si>
    <t>722</t>
  </si>
  <si>
    <t>Zdravotechnika - vnitřní vodovod</t>
  </si>
  <si>
    <t>41</t>
  </si>
  <si>
    <t>722130801</t>
  </si>
  <si>
    <t>Demontáž potrubí ocelové pozinkované závitové do DN 25</t>
  </si>
  <si>
    <t>1045883238</t>
  </si>
  <si>
    <t>42</t>
  </si>
  <si>
    <t>722131912</t>
  </si>
  <si>
    <t>Potrubí pozinkované závitové vsazení odbočky do potrubí DN 20</t>
  </si>
  <si>
    <t>soubor</t>
  </si>
  <si>
    <t>-299948445</t>
  </si>
  <si>
    <t>43</t>
  </si>
  <si>
    <t>722131913</t>
  </si>
  <si>
    <t>Potrubí pozinkované závitové vsazení odbočky do potrubí DN 25</t>
  </si>
  <si>
    <t>-303906913</t>
  </si>
  <si>
    <t>44</t>
  </si>
  <si>
    <t>722174002</t>
  </si>
  <si>
    <t>Potrubí vodovodní plastové PPR svar polyfuze PN 16 D 20 x 2,8 mm</t>
  </si>
  <si>
    <t>436659848</t>
  </si>
  <si>
    <t>45</t>
  </si>
  <si>
    <t>722174003</t>
  </si>
  <si>
    <t>Potrubí vodovodní plastové PPR svar polyfuze PN 16 D 25 x 3,5 mm</t>
  </si>
  <si>
    <t>-263099686</t>
  </si>
  <si>
    <t>46</t>
  </si>
  <si>
    <t>722174004</t>
  </si>
  <si>
    <t>Potrubí vodovodní plastové PPR svar polyfuze PN 16 D 32 x 4,4 mm</t>
  </si>
  <si>
    <t>1437654386</t>
  </si>
  <si>
    <t>47</t>
  </si>
  <si>
    <t>722181123</t>
  </si>
  <si>
    <t>Ochrana vodovodního potrubí zvuk tlumícími objímkami do DN 25 mm</t>
  </si>
  <si>
    <t>-953955574</t>
  </si>
  <si>
    <t>48</t>
  </si>
  <si>
    <t>722181211</t>
  </si>
  <si>
    <t>Ochrana vodovodního potrubí přilepenými termoizolačními trubicemi z PE tl do 6 mm DN do 22 mm</t>
  </si>
  <si>
    <t>-821042885</t>
  </si>
  <si>
    <t>49</t>
  </si>
  <si>
    <t>722181232</t>
  </si>
  <si>
    <t>Ochrana vodovodního potrubí přilepenými termoizolačními trubicemi z PE tl do 13 mm DN do 45 mm</t>
  </si>
  <si>
    <t>-794446174</t>
  </si>
  <si>
    <t>50</t>
  </si>
  <si>
    <t>722190401</t>
  </si>
  <si>
    <t>Vyvedení a upevnění výpustku do DN 25</t>
  </si>
  <si>
    <t>-2144669735</t>
  </si>
  <si>
    <t>51</t>
  </si>
  <si>
    <t>722190901</t>
  </si>
  <si>
    <t>Uzavření nebo otevření vodovodního potrubí při opravách</t>
  </si>
  <si>
    <t>381948303</t>
  </si>
  <si>
    <t>52</t>
  </si>
  <si>
    <t>722220151</t>
  </si>
  <si>
    <t>Nástěnka závitová plastová PPR PN 20 DN 16 x G 1/2</t>
  </si>
  <si>
    <t>1228162061</t>
  </si>
  <si>
    <t>53</t>
  </si>
  <si>
    <t>722231221</t>
  </si>
  <si>
    <t>Ventil pojistný mosazný G 1/2 PN 6 do 100°C k bojleru s vnitřním x vnějším závitem</t>
  </si>
  <si>
    <t>-509540263</t>
  </si>
  <si>
    <t>54</t>
  </si>
  <si>
    <t>722232011</t>
  </si>
  <si>
    <t>Kohout kulový podomítkový G 1/2 PN 16 do 120°C vnitřní závit</t>
  </si>
  <si>
    <t>281594114</t>
  </si>
  <si>
    <t>55</t>
  </si>
  <si>
    <t>722232061</t>
  </si>
  <si>
    <t>Kohout kulový přímý G 1/2 PN 42 do 185°C vnitřní závit s vypouštěním</t>
  </si>
  <si>
    <t>-1979029756</t>
  </si>
  <si>
    <t>56</t>
  </si>
  <si>
    <t>722290226</t>
  </si>
  <si>
    <t>Zkouška těsnosti vodovodního potrubí závitového do DN 50</t>
  </si>
  <si>
    <t>1422153437</t>
  </si>
  <si>
    <t>57</t>
  </si>
  <si>
    <t>722290234</t>
  </si>
  <si>
    <t>Proplach a dezinfekce vodovodního potrubí do DN 80</t>
  </si>
  <si>
    <t>-638323992</t>
  </si>
  <si>
    <t>58</t>
  </si>
  <si>
    <t>722290822</t>
  </si>
  <si>
    <t>Přemístění vnitrostaveništní demontovaných hmot pro vnitřní vodovod v objektech výšky do 12 m</t>
  </si>
  <si>
    <t>-733388662</t>
  </si>
  <si>
    <t>59</t>
  </si>
  <si>
    <t>998722102</t>
  </si>
  <si>
    <t>Přesun hmot tonážní pro vnitřní vodovod v objektech v do 12 m</t>
  </si>
  <si>
    <t>-1286867412</t>
  </si>
  <si>
    <t>60</t>
  </si>
  <si>
    <t>998722181</t>
  </si>
  <si>
    <t>Příplatek k přesunu hmot tonážní 722 prováděný bez použití mechanizace</t>
  </si>
  <si>
    <t>-1579673346</t>
  </si>
  <si>
    <t>61</t>
  </si>
  <si>
    <t>998722192</t>
  </si>
  <si>
    <t>Příplatek k přesunu hmot tonážní 722 za zvětšený přesun do 100 m</t>
  </si>
  <si>
    <t>-1171220241</t>
  </si>
  <si>
    <t>723</t>
  </si>
  <si>
    <t>Zdravotechnika - vnitřní plynovod</t>
  </si>
  <si>
    <t>62</t>
  </si>
  <si>
    <t>723150365</t>
  </si>
  <si>
    <t>Chránička D 38x2,6 mm</t>
  </si>
  <si>
    <t>1006278352</t>
  </si>
  <si>
    <t>63</t>
  </si>
  <si>
    <t>723181012</t>
  </si>
  <si>
    <t>Potrubí měděné polotvrdé spojované lisováním DN 15 ZTI</t>
  </si>
  <si>
    <t>142144684</t>
  </si>
  <si>
    <t>64</t>
  </si>
  <si>
    <t>723181013</t>
  </si>
  <si>
    <t>Potrubí měděné polotvrdé spojované lisováním DN 20 ZTI</t>
  </si>
  <si>
    <t>1715389692</t>
  </si>
  <si>
    <t>65</t>
  </si>
  <si>
    <t>723190251</t>
  </si>
  <si>
    <t>Výpustky plynovodní vedení a upevnění DN 15</t>
  </si>
  <si>
    <t>-1866758615</t>
  </si>
  <si>
    <t>66</t>
  </si>
  <si>
    <t>723190901</t>
  </si>
  <si>
    <t>Uzavření,otevření plynovodního potrubí při opravě</t>
  </si>
  <si>
    <t>753693062</t>
  </si>
  <si>
    <t>67</t>
  </si>
  <si>
    <t>723190907</t>
  </si>
  <si>
    <t>Odvzdušnění nebo napuštění plynovodního potrubí</t>
  </si>
  <si>
    <t>1799508043</t>
  </si>
  <si>
    <t>68</t>
  </si>
  <si>
    <t>723190909</t>
  </si>
  <si>
    <t>Zkouška těsnosti potrubí plynovodního</t>
  </si>
  <si>
    <t>1087853810</t>
  </si>
  <si>
    <t>69</t>
  </si>
  <si>
    <t>723220211</t>
  </si>
  <si>
    <t>Šroubení přechodové G 1/2 F x D 16 s vnitřním závitem</t>
  </si>
  <si>
    <t>-1048003382</t>
  </si>
  <si>
    <t>70</t>
  </si>
  <si>
    <t>723231162</t>
  </si>
  <si>
    <t>Kohout kulový přímý G 1/2 PN 42 do 185°C plnoprůtokový s koulí DADO vnitřní závit těžká řada</t>
  </si>
  <si>
    <t>1304469806</t>
  </si>
  <si>
    <t>71</t>
  </si>
  <si>
    <t>7239-R1</t>
  </si>
  <si>
    <t>Dodávka a montáž tlaková láhev LPG 10 kg + Náplň LPG</t>
  </si>
  <si>
    <t>1407056786</t>
  </si>
  <si>
    <t>72</t>
  </si>
  <si>
    <t>7239-R2</t>
  </si>
  <si>
    <t xml:space="preserve">Dodávka a montáž Regulátor tlaku plynu LPG s hadicí </t>
  </si>
  <si>
    <t>-668666251</t>
  </si>
  <si>
    <t>73</t>
  </si>
  <si>
    <t>998723102</t>
  </si>
  <si>
    <t>Přesun hmot tonážní pro vnitřní plynovod v objektech v do 12 m</t>
  </si>
  <si>
    <t>542762754</t>
  </si>
  <si>
    <t>74</t>
  </si>
  <si>
    <t>998723181</t>
  </si>
  <si>
    <t>Příplatek k přesunu hmot tonážní 723 prováděný bez použití mechanizace</t>
  </si>
  <si>
    <t>1014723542</t>
  </si>
  <si>
    <t>75</t>
  </si>
  <si>
    <t>998723192</t>
  </si>
  <si>
    <t>Příplatek k přesunu hmot tonážní 723 za zvětšený přesun do 100 m</t>
  </si>
  <si>
    <t>-2009668827</t>
  </si>
  <si>
    <t>725</t>
  </si>
  <si>
    <t>Zdravotechnika - zařizovací předměty</t>
  </si>
  <si>
    <t>76</t>
  </si>
  <si>
    <t>725210821</t>
  </si>
  <si>
    <t>Demontáž umyvadel bez výtokových armatur</t>
  </si>
  <si>
    <t>1691775167</t>
  </si>
  <si>
    <t>77</t>
  </si>
  <si>
    <t>725211622</t>
  </si>
  <si>
    <t>Umyvadlo keramické připevněné na stěnu šrouby bílé se sloupem na sifon 550 mm</t>
  </si>
  <si>
    <t>1389326327</t>
  </si>
  <si>
    <t>78</t>
  </si>
  <si>
    <t>725531101</t>
  </si>
  <si>
    <t>Elektrický ohřívač zásobníkový přepadový beztlakový 5 l / 2 kW</t>
  </si>
  <si>
    <t>-85794808</t>
  </si>
  <si>
    <t>79</t>
  </si>
  <si>
    <t>725590812</t>
  </si>
  <si>
    <t>Přemístění vnitrostaveništní demontovaných zařizovacích předmětů v objektech výšky do 12 m</t>
  </si>
  <si>
    <t>607806455</t>
  </si>
  <si>
    <t>80</t>
  </si>
  <si>
    <t>725759702</t>
  </si>
  <si>
    <t>Montáž kohoutu hadicového laboratorního</t>
  </si>
  <si>
    <t>540965745</t>
  </si>
  <si>
    <t>81</t>
  </si>
  <si>
    <t>725813111</t>
  </si>
  <si>
    <t>Ventil rohový bez připojovací trubičky nebo flexi hadičky G 1/2</t>
  </si>
  <si>
    <t>-176064476</t>
  </si>
  <si>
    <t>82</t>
  </si>
  <si>
    <t>725820801</t>
  </si>
  <si>
    <t>Demontáž baterie nástěnné do G 3 / 4</t>
  </si>
  <si>
    <t>-369766392</t>
  </si>
  <si>
    <t>83</t>
  </si>
  <si>
    <t>725822611</t>
  </si>
  <si>
    <t>Baterie umyvadlové stojánkové pákové bez výpusti</t>
  </si>
  <si>
    <t>760052133</t>
  </si>
  <si>
    <t>84</t>
  </si>
  <si>
    <t>725829111</t>
  </si>
  <si>
    <t>Montáž baterie stojánkové dřezové  G 1/2</t>
  </si>
  <si>
    <t>-1708353572</t>
  </si>
  <si>
    <t>85</t>
  </si>
  <si>
    <t>725859101</t>
  </si>
  <si>
    <t>Montáž ventilů odpadních do DN 32 pro zařizovací předměty</t>
  </si>
  <si>
    <t>-1431787348</t>
  </si>
  <si>
    <t>86</t>
  </si>
  <si>
    <t>551618410</t>
  </si>
  <si>
    <t>vtok se zápachovou uzávěrkou HL 21  DN 32</t>
  </si>
  <si>
    <t>-916179983</t>
  </si>
  <si>
    <t>87</t>
  </si>
  <si>
    <t>725860811</t>
  </si>
  <si>
    <t>Demontáž uzávěrů zápachu jednoduchých</t>
  </si>
  <si>
    <t>408245278</t>
  </si>
  <si>
    <t>88</t>
  </si>
  <si>
    <t>725861102</t>
  </si>
  <si>
    <t>Zápachová uzávěrka pro umyvadla DN 40</t>
  </si>
  <si>
    <t>1614957261</t>
  </si>
  <si>
    <t>89</t>
  </si>
  <si>
    <t>998725102</t>
  </si>
  <si>
    <t>Přesun hmot tonážní pro zařizovací předměty v objektech v do 12 m</t>
  </si>
  <si>
    <t>-1455349641</t>
  </si>
  <si>
    <t>90</t>
  </si>
  <si>
    <t>998725181</t>
  </si>
  <si>
    <t>Příplatek k přesunu hmot tonážní 725 prováděný bez použití mechanizace</t>
  </si>
  <si>
    <t>-1714288987</t>
  </si>
  <si>
    <t>91</t>
  </si>
  <si>
    <t>998725192</t>
  </si>
  <si>
    <t>Příplatek k přesunu hmot tonážní 725 za zvětšený přesun do 100 m</t>
  </si>
  <si>
    <t>245965167</t>
  </si>
  <si>
    <t>766</t>
  </si>
  <si>
    <t>Konstrukce truhlářské</t>
  </si>
  <si>
    <t>92</t>
  </si>
  <si>
    <t>766660002</t>
  </si>
  <si>
    <t>Montáž dveřních křídel otvíravých 1křídlových š přes 0,8 m do ocelové zárubně</t>
  </si>
  <si>
    <t>1797504077</t>
  </si>
  <si>
    <t>93</t>
  </si>
  <si>
    <t>611617250</t>
  </si>
  <si>
    <t>dveře vnitřní hladké dýhované plné 1křídlové 90x197 cm dub</t>
  </si>
  <si>
    <t>263310016</t>
  </si>
  <si>
    <t>94</t>
  </si>
  <si>
    <t>766662811</t>
  </si>
  <si>
    <t>Demontáž truhlářských prahů dveří jednokřídlových</t>
  </si>
  <si>
    <t>-1477432947</t>
  </si>
  <si>
    <t>95</t>
  </si>
  <si>
    <t>766691914</t>
  </si>
  <si>
    <t>Vyvěšení nebo zavěšení dřevěných křídel dveří pl do 2 m2</t>
  </si>
  <si>
    <t>-1934058561</t>
  </si>
  <si>
    <t>96</t>
  </si>
  <si>
    <t>7669-R1</t>
  </si>
  <si>
    <t>Dodávka a montáž kliky,štítek,vložka zámku</t>
  </si>
  <si>
    <t>1207145562</t>
  </si>
  <si>
    <t>97</t>
  </si>
  <si>
    <t>766-R500</t>
  </si>
  <si>
    <t>Dodávka a montáž bezbariérový práh do učebny  - kompletní provedení, dodávka montáž a přesun hmot</t>
  </si>
  <si>
    <t>-1809126239</t>
  </si>
  <si>
    <t>98</t>
  </si>
  <si>
    <t>998766102</t>
  </si>
  <si>
    <t>Přesun hmot tonážní pro konstrukce truhlářské v objektech v do 12 m</t>
  </si>
  <si>
    <t>-987362336</t>
  </si>
  <si>
    <t>99</t>
  </si>
  <si>
    <t>998766181</t>
  </si>
  <si>
    <t>Příplatek k přesunu hmot tonážní 766 prováděný bez použití mechanizace</t>
  </si>
  <si>
    <t>-1418012918</t>
  </si>
  <si>
    <t>100</t>
  </si>
  <si>
    <t>998766192</t>
  </si>
  <si>
    <t>Příplatek k přesunu hmot tonážní 766 za zvětšený přesun do 100 m</t>
  </si>
  <si>
    <t>1383662252</t>
  </si>
  <si>
    <t>775</t>
  </si>
  <si>
    <t>Podlahy skládané</t>
  </si>
  <si>
    <t>101</t>
  </si>
  <si>
    <t>775511800</t>
  </si>
  <si>
    <t>Demontáž podlah vlysových lepených s lištami lepenými</t>
  </si>
  <si>
    <t>-1203596126</t>
  </si>
  <si>
    <t>59,68"dle popisu TZ odstavec  1.2.2.1. Demontáže</t>
  </si>
  <si>
    <t>776</t>
  </si>
  <si>
    <t>Podlahy povlakové</t>
  </si>
  <si>
    <t>102</t>
  </si>
  <si>
    <t>776111112</t>
  </si>
  <si>
    <t>Broušení betonového podkladu povlakových podlah</t>
  </si>
  <si>
    <t>-269526362</t>
  </si>
  <si>
    <t>103</t>
  </si>
  <si>
    <t>776111311</t>
  </si>
  <si>
    <t>Vysátí podkladu povlakových podlah</t>
  </si>
  <si>
    <t>1409710991</t>
  </si>
  <si>
    <t>104</t>
  </si>
  <si>
    <t>776121111</t>
  </si>
  <si>
    <t>Vodou ředitelná penetrace savého podkladu povlakových podlah ředěná v poměru 1:3</t>
  </si>
  <si>
    <t>499413021</t>
  </si>
  <si>
    <t>105</t>
  </si>
  <si>
    <t>776141121</t>
  </si>
  <si>
    <t>Vyrovnání podkladu povlakových podlah stěrkou pevnosti 30 MPa tl 3 mm</t>
  </si>
  <si>
    <t>-412365415</t>
  </si>
  <si>
    <t>106</t>
  </si>
  <si>
    <t>776221111</t>
  </si>
  <si>
    <t>Lepení pásů z PVC standardním lepidlem</t>
  </si>
  <si>
    <t>1597615811</t>
  </si>
  <si>
    <t>58,68"dle popisu TZ odsavec  1.2.2.2. Nové stavební úpravy - podkladní podložka</t>
  </si>
  <si>
    <t>107</t>
  </si>
  <si>
    <t>611553500</t>
  </si>
  <si>
    <t>podložka (Mirelon) pěnová 2 mm</t>
  </si>
  <si>
    <t>-534966965</t>
  </si>
  <si>
    <t>58,680*1,1</t>
  </si>
  <si>
    <t>108</t>
  </si>
  <si>
    <t>776222111</t>
  </si>
  <si>
    <t>Lepení pásů z PVC 2-složkovým lepidlem</t>
  </si>
  <si>
    <t>-443017804</t>
  </si>
  <si>
    <t>109</t>
  </si>
  <si>
    <t>284122850</t>
  </si>
  <si>
    <t>krytina podlahová heterogenní tl. 2 mm</t>
  </si>
  <si>
    <t>-529297743</t>
  </si>
  <si>
    <t>59,68*1,1</t>
  </si>
  <si>
    <t>110</t>
  </si>
  <si>
    <t>776223111</t>
  </si>
  <si>
    <t>Spoj povlakových podlahovin z PVC svařováním za tepla</t>
  </si>
  <si>
    <t>-790101252</t>
  </si>
  <si>
    <t>111</t>
  </si>
  <si>
    <t>776421111</t>
  </si>
  <si>
    <t>Montáž obvodových lišt lepením</t>
  </si>
  <si>
    <t>131151581</t>
  </si>
  <si>
    <t>31,15"dle popisu TZ odsavec  1.2.2.2. Nové stavební úpravy</t>
  </si>
  <si>
    <t>112</t>
  </si>
  <si>
    <t>284110030</t>
  </si>
  <si>
    <t>lišta speciální soklová PVC 10271, 30 x 30 mm role 50 m</t>
  </si>
  <si>
    <t>176236677</t>
  </si>
  <si>
    <t>113</t>
  </si>
  <si>
    <t>776991111</t>
  </si>
  <si>
    <t>Spárování silikonem</t>
  </si>
  <si>
    <t>-1132679870</t>
  </si>
  <si>
    <t>114</t>
  </si>
  <si>
    <t>776991141</t>
  </si>
  <si>
    <t>Pastování a leštění podlahovin ručně</t>
  </si>
  <si>
    <t>784159948</t>
  </si>
  <si>
    <t>115</t>
  </si>
  <si>
    <t>776991821</t>
  </si>
  <si>
    <t>Odstranění lepidla ručně z podlah</t>
  </si>
  <si>
    <t>1591171323</t>
  </si>
  <si>
    <t xml:space="preserve">59,68" po odstranění parket </t>
  </si>
  <si>
    <t>116</t>
  </si>
  <si>
    <t>998776102</t>
  </si>
  <si>
    <t>Přesun hmot tonážní pro podlahy povlakové v objektech v do 12 m</t>
  </si>
  <si>
    <t>-97485508</t>
  </si>
  <si>
    <t>117</t>
  </si>
  <si>
    <t>998776181</t>
  </si>
  <si>
    <t>Příplatek k přesunu hmot tonážní 776 prováděný bez použití mechanizace</t>
  </si>
  <si>
    <t>800405148</t>
  </si>
  <si>
    <t>118</t>
  </si>
  <si>
    <t>998776192</t>
  </si>
  <si>
    <t>Příplatek k přesunu hmot tonážní 776 za zvětšený přesun do 100 m</t>
  </si>
  <si>
    <t>-449163492</t>
  </si>
  <si>
    <t>781</t>
  </si>
  <si>
    <t>Dokončovací práce - obklady</t>
  </si>
  <si>
    <t>119</t>
  </si>
  <si>
    <t>781474118</t>
  </si>
  <si>
    <t>Montáž obkladů vnitřních keramických hladkých do 50 ks/m2 lepených flexibilním lepidlem</t>
  </si>
  <si>
    <t>746068969</t>
  </si>
  <si>
    <t>"dle popisu TZ odsavec  1.2.2.2. Nové stavební úpravy</t>
  </si>
  <si>
    <t xml:space="preserve">2,3"nový keramický obklad v učebně FY-CH </t>
  </si>
  <si>
    <t>120</t>
  </si>
  <si>
    <t>597610000</t>
  </si>
  <si>
    <t xml:space="preserve">obkládačky keramické koupelnové (bílé i barevné) </t>
  </si>
  <si>
    <t>CS ÚRS 2017 01</t>
  </si>
  <si>
    <t>179010556</t>
  </si>
  <si>
    <t>121</t>
  </si>
  <si>
    <t>781479192</t>
  </si>
  <si>
    <t>Příplatek k montáži obkladů vnitřních keramických hladkých za omezený prostor</t>
  </si>
  <si>
    <t>-766862158</t>
  </si>
  <si>
    <t>122</t>
  </si>
  <si>
    <t>781479196</t>
  </si>
  <si>
    <t>Příplatek k montáži obkladů vnitřních keramických hladkých za spárování tmelem dvousložkovým</t>
  </si>
  <si>
    <t>-1797578446</t>
  </si>
  <si>
    <t>123</t>
  </si>
  <si>
    <t>781495111</t>
  </si>
  <si>
    <t>Penetrace podkladu vnitřních obkladů</t>
  </si>
  <si>
    <t>655928176</t>
  </si>
  <si>
    <t>124</t>
  </si>
  <si>
    <t>998781102</t>
  </si>
  <si>
    <t>Přesun hmot tonážní pro obklady keramické v objektech v do 12 m</t>
  </si>
  <si>
    <t>-87605404</t>
  </si>
  <si>
    <t>125</t>
  </si>
  <si>
    <t>998781181</t>
  </si>
  <si>
    <t>Příplatek k přesunu hmot tonážní 781 prováděný bez použití mechanizace</t>
  </si>
  <si>
    <t>-1698128090</t>
  </si>
  <si>
    <t>126</t>
  </si>
  <si>
    <t>998781192</t>
  </si>
  <si>
    <t>Příplatek k přesunu hmot tonážní 781 za zvětšený přesun do 100 m</t>
  </si>
  <si>
    <t>1921067064</t>
  </si>
  <si>
    <t>783</t>
  </si>
  <si>
    <t>Dokončovací práce - nátěry</t>
  </si>
  <si>
    <t>127</t>
  </si>
  <si>
    <t>783301311</t>
  </si>
  <si>
    <t>Odmaštění zámečnických konstrukcí vodou ředitelným odmašťovačem</t>
  </si>
  <si>
    <t>-1837214394</t>
  </si>
  <si>
    <t>128</t>
  </si>
  <si>
    <t>783314101</t>
  </si>
  <si>
    <t>Základní jednonásobný syntetický nátěr zámečnických konstrukcí</t>
  </si>
  <si>
    <t>-2017945763</t>
  </si>
  <si>
    <t>129</t>
  </si>
  <si>
    <t>783315101</t>
  </si>
  <si>
    <t>Mezinátěr jednonásobný syntetický standardní zámečnických konstrukcí</t>
  </si>
  <si>
    <t>1020170681</t>
  </si>
  <si>
    <t>130</t>
  </si>
  <si>
    <t>783317101</t>
  </si>
  <si>
    <t>Krycí jednonásobný syntetický standardní nátěr zámečnických konstrukcí</t>
  </si>
  <si>
    <t>-549314201</t>
  </si>
  <si>
    <t>5*0,3"dle popisu TZ odsavec  1.2.2.2. Nové stavební úpravy  - nátěr  zárubně</t>
  </si>
  <si>
    <t>131</t>
  </si>
  <si>
    <t>783601345</t>
  </si>
  <si>
    <t>Odmaštění litinových otopných těles odmašťovačem vodou ředitelným před provedením nátěru</t>
  </si>
  <si>
    <t>664051303</t>
  </si>
  <si>
    <t>132</t>
  </si>
  <si>
    <t>783601713</t>
  </si>
  <si>
    <t>Odmaštění vodou ředitelným odmašťovačem potrubí DN do 50 mm</t>
  </si>
  <si>
    <t>-1915875934</t>
  </si>
  <si>
    <t>133</t>
  </si>
  <si>
    <t>783615551</t>
  </si>
  <si>
    <t>Mezinátěr jednonásobný syntetický nátěr potrubí DN do 50 mm</t>
  </si>
  <si>
    <t>-1322311591</t>
  </si>
  <si>
    <t>134</t>
  </si>
  <si>
    <t>783617147</t>
  </si>
  <si>
    <t>Krycí dvojnásobný syntetický nátěr litinových otopných těles</t>
  </si>
  <si>
    <t>1280773410</t>
  </si>
  <si>
    <t>3*28*0,6"dle popisu TZ odsavec  1.2.2.2. Nové stavební úpravy   nátěr radiátorů</t>
  </si>
  <si>
    <t>135</t>
  </si>
  <si>
    <t>783617611</t>
  </si>
  <si>
    <t>Krycí dvojnásobný syntetický nátěr potrubí DN do 50 mm</t>
  </si>
  <si>
    <t>724798916</t>
  </si>
  <si>
    <t>784</t>
  </si>
  <si>
    <t>Dokončovací práce - malby a tapety</t>
  </si>
  <si>
    <t>136</t>
  </si>
  <si>
    <t>784191003</t>
  </si>
  <si>
    <t>Čištění vnitřních ploch oken dvojitých nebo zdvojených po provedení malířských prací</t>
  </si>
  <si>
    <t>1349979176</t>
  </si>
  <si>
    <t>137</t>
  </si>
  <si>
    <t>784211101</t>
  </si>
  <si>
    <t>Dvojnásobné bílé malby ze směsí za mokra výborně otěruvzdorných v místnostech výšky do 3,80 m</t>
  </si>
  <si>
    <t>-1541733668</t>
  </si>
  <si>
    <t>138</t>
  </si>
  <si>
    <t>784211163</t>
  </si>
  <si>
    <t>Příplatek k cenám 2x maleb ze směsí za mokra otěruvzdorných za barevnou malbu středně sytého odstínu</t>
  </si>
  <si>
    <t>1064964081</t>
  </si>
  <si>
    <t>786</t>
  </si>
  <si>
    <t>Žaluzie</t>
  </si>
  <si>
    <t>139</t>
  </si>
  <si>
    <t>786-R1</t>
  </si>
  <si>
    <t>Dodávka a montíž žaluzie elekricky ovládané</t>
  </si>
  <si>
    <t>31768522</t>
  </si>
  <si>
    <t>3"dle popisu TZ odsavec  1.2.2.2. Nové stavební úpravy</t>
  </si>
  <si>
    <t>Práce a dodávky M</t>
  </si>
  <si>
    <t>21-m</t>
  </si>
  <si>
    <t>Elektromontáže</t>
  </si>
  <si>
    <t>140</t>
  </si>
  <si>
    <t>210010003</t>
  </si>
  <si>
    <t>MTŽ TRUBKA PLAST OHEB POD OM D 23MM</t>
  </si>
  <si>
    <t>-1629084639</t>
  </si>
  <si>
    <t>141</t>
  </si>
  <si>
    <t>210010321</t>
  </si>
  <si>
    <t>MTŽ ROZVODKA PLAST KRUH KU/KO ZAPUŠ</t>
  </si>
  <si>
    <t>KUS</t>
  </si>
  <si>
    <t>339344053</t>
  </si>
  <si>
    <t>142</t>
  </si>
  <si>
    <t>210010324</t>
  </si>
  <si>
    <t>MTŽ ROZVODKA PLAST 4HRAN KT 250</t>
  </si>
  <si>
    <t>1122543641</t>
  </si>
  <si>
    <t>143</t>
  </si>
  <si>
    <t>210010521</t>
  </si>
  <si>
    <t>ODVÍČKOVÁNÍ/ZAVÍČK KRABIC ZÁVIT</t>
  </si>
  <si>
    <t>-1535810532</t>
  </si>
  <si>
    <t>144</t>
  </si>
  <si>
    <t>210010523</t>
  </si>
  <si>
    <t>ODVÍČKOVÁNÍ/ZAVÍČK KRABIC 4ŠROUBY</t>
  </si>
  <si>
    <t>1669796893</t>
  </si>
  <si>
    <t>145</t>
  </si>
  <si>
    <t>210100001</t>
  </si>
  <si>
    <t>UKONČENÍ VODIČŮ ROZVÁDĚČ -2,5MM2</t>
  </si>
  <si>
    <t>869905826</t>
  </si>
  <si>
    <t>146</t>
  </si>
  <si>
    <t>210100014</t>
  </si>
  <si>
    <t>UKONČENÍ VODIČŮ ROZVÁDĚČ -10MM2</t>
  </si>
  <si>
    <t>-1389146386</t>
  </si>
  <si>
    <t>147</t>
  </si>
  <si>
    <t>210100101</t>
  </si>
  <si>
    <t>UKONČENÍ VODIČŮ SVORKOVNICE -16MM2</t>
  </si>
  <si>
    <t>-1559177546</t>
  </si>
  <si>
    <t>148</t>
  </si>
  <si>
    <t>210111021</t>
  </si>
  <si>
    <t>MTŽ ZÁSUVKA KRAB ŠROUB OBYČ 2P+PE</t>
  </si>
  <si>
    <t>571647864</t>
  </si>
  <si>
    <t>149</t>
  </si>
  <si>
    <t>210111051</t>
  </si>
  <si>
    <t>MTŽ ZÁSUVKA KRAB BEZŠR OBYČ 2P+PE</t>
  </si>
  <si>
    <t>-1505595843</t>
  </si>
  <si>
    <t>150</t>
  </si>
  <si>
    <t>210120453</t>
  </si>
  <si>
    <t>MTŽ JISTIČ NN 3PÓL -25A VE SKŘÍNI</t>
  </si>
  <si>
    <t>1422685265</t>
  </si>
  <si>
    <t>151</t>
  </si>
  <si>
    <t>210190006</t>
  </si>
  <si>
    <t>MTŽ ROZVODNICE PLECH/PLAST -300KG</t>
  </si>
  <si>
    <t>1930956722</t>
  </si>
  <si>
    <t>152</t>
  </si>
  <si>
    <t>210280001</t>
  </si>
  <si>
    <t>PROHLÍDKA EL ROZVODŮ -0,1MIL KČ</t>
  </si>
  <si>
    <t>168759199</t>
  </si>
  <si>
    <t>153</t>
  </si>
  <si>
    <t>210800105</t>
  </si>
  <si>
    <t>MTŽ CU KABEL 1-CXKH-R 3X1,5 OMÍTKA STĚN</t>
  </si>
  <si>
    <t>-1239158612</t>
  </si>
  <si>
    <t>154</t>
  </si>
  <si>
    <t>210800106</t>
  </si>
  <si>
    <t>MTŽ CU KABEL 1-CXKH-R 3X2,5 OMÍTKA STĚN</t>
  </si>
  <si>
    <t>2003584626</t>
  </si>
  <si>
    <t>155</t>
  </si>
  <si>
    <t>210800113</t>
  </si>
  <si>
    <t>MTŽ CU KABEL 1-CXKH-R 4X10 OMÍTKA STĚN</t>
  </si>
  <si>
    <t>1266811311</t>
  </si>
  <si>
    <t>156</t>
  </si>
  <si>
    <t>210800115</t>
  </si>
  <si>
    <t>MTŽ CU KABEL 1-CXKH-R 5X1,5 OMÍTKA STĚN</t>
  </si>
  <si>
    <t>1711328033</t>
  </si>
  <si>
    <t>157</t>
  </si>
  <si>
    <t>210800529</t>
  </si>
  <si>
    <t>MTŽ CU VODIČ CY 16MM2 VOLNĚ ULOŽENÝ</t>
  </si>
  <si>
    <t>1131696774</t>
  </si>
  <si>
    <t>158</t>
  </si>
  <si>
    <t>220260312</t>
  </si>
  <si>
    <t>MTŽ ROZVADěčE RACK SE ZDROJEM</t>
  </si>
  <si>
    <t>189657201</t>
  </si>
  <si>
    <t>159</t>
  </si>
  <si>
    <t>220270002</t>
  </si>
  <si>
    <t>MTŽ VODIČE UTP cat 6e NA ZEĎ</t>
  </si>
  <si>
    <t>-1299624952</t>
  </si>
  <si>
    <t>160</t>
  </si>
  <si>
    <t>220280224</t>
  </si>
  <si>
    <t>MTŽ KABEL VGA V TRUBCE</t>
  </si>
  <si>
    <t>-1265709824</t>
  </si>
  <si>
    <t>161</t>
  </si>
  <si>
    <t>220280242</t>
  </si>
  <si>
    <t>MTŽ KABEL REPRODUKTOR V TRUBCE</t>
  </si>
  <si>
    <t>1886596473</t>
  </si>
  <si>
    <t>162</t>
  </si>
  <si>
    <t>220280501</t>
  </si>
  <si>
    <t>MTŽ KABEL JYTY 7X1 DO ŽLABU</t>
  </si>
  <si>
    <t>-1101309769</t>
  </si>
  <si>
    <t>163</t>
  </si>
  <si>
    <t>220301201</t>
  </si>
  <si>
    <t>MTŽ ZÁSUVKA RJ45 POD OMÍTKU</t>
  </si>
  <si>
    <t>832156689</t>
  </si>
  <si>
    <t>164</t>
  </si>
  <si>
    <t>220370453</t>
  </si>
  <si>
    <t>MTŽ REPRODUKTORU SMĚROVÉHO</t>
  </si>
  <si>
    <t>-43116164</t>
  </si>
  <si>
    <t>165</t>
  </si>
  <si>
    <t>341110300</t>
  </si>
  <si>
    <t>KABEL CU JADRO 1-CXKH-R 3 X 1,5</t>
  </si>
  <si>
    <t>1833812535</t>
  </si>
  <si>
    <t>166</t>
  </si>
  <si>
    <t>341110360</t>
  </si>
  <si>
    <t>KABEL CU JADRO 1-CXKH-R 3 X 2,5</t>
  </si>
  <si>
    <t>50507658</t>
  </si>
  <si>
    <t>167</t>
  </si>
  <si>
    <t>341110760</t>
  </si>
  <si>
    <t>KABEL CU JADRO 1-CXKH-R 4 X10</t>
  </si>
  <si>
    <t>540453827</t>
  </si>
  <si>
    <t>168</t>
  </si>
  <si>
    <t>341110900</t>
  </si>
  <si>
    <t>KABEL CU JADRO 1-CXKH-R 5 X 1,5</t>
  </si>
  <si>
    <t>2000170861</t>
  </si>
  <si>
    <t>169</t>
  </si>
  <si>
    <t>341210700</t>
  </si>
  <si>
    <t>KABEL SDEL REPRODUKTOR S KONCOVKAMI</t>
  </si>
  <si>
    <t>-1322684502</t>
  </si>
  <si>
    <t>170</t>
  </si>
  <si>
    <t>341215560</t>
  </si>
  <si>
    <t>KABEL SDEL JYTY  7 X 1</t>
  </si>
  <si>
    <t>-1471952168</t>
  </si>
  <si>
    <t>171</t>
  </si>
  <si>
    <t>341260400</t>
  </si>
  <si>
    <t>KABEL SDEL VGA S KONCOVKAMI</t>
  </si>
  <si>
    <t>1147944567</t>
  </si>
  <si>
    <t>172</t>
  </si>
  <si>
    <t>341405820</t>
  </si>
  <si>
    <t>VODIC UTP cat 6e</t>
  </si>
  <si>
    <t>-91044284</t>
  </si>
  <si>
    <t>173</t>
  </si>
  <si>
    <t>341408280</t>
  </si>
  <si>
    <t>VODIC H07 V-R 16 DRAT</t>
  </si>
  <si>
    <t>2035477142</t>
  </si>
  <si>
    <t>174</t>
  </si>
  <si>
    <t>345000006</t>
  </si>
  <si>
    <t>ZASUVKA JEDNOD 230V/16A S KRAB A PREPET 0CHR</t>
  </si>
  <si>
    <t>ks</t>
  </si>
  <si>
    <t>112413964</t>
  </si>
  <si>
    <t>175</t>
  </si>
  <si>
    <t>345000014</t>
  </si>
  <si>
    <t>ZASUVKA SDEL RJ45</t>
  </si>
  <si>
    <t>-581543730</t>
  </si>
  <si>
    <t>176</t>
  </si>
  <si>
    <t>345551030</t>
  </si>
  <si>
    <t>ZÁSUVKA 16A S KRABIC BÍLÝ, SLON. KOST</t>
  </si>
  <si>
    <t>-403382937</t>
  </si>
  <si>
    <t>177</t>
  </si>
  <si>
    <t>345710510</t>
  </si>
  <si>
    <t>TRUBKA INST OHEBNA 2323/LPE-1</t>
  </si>
  <si>
    <t>1217250190</t>
  </si>
  <si>
    <t>178</t>
  </si>
  <si>
    <t>345715440</t>
  </si>
  <si>
    <t>SKRIN ROZVODNA KT250</t>
  </si>
  <si>
    <t>32122594</t>
  </si>
  <si>
    <t>179</t>
  </si>
  <si>
    <t>345715630</t>
  </si>
  <si>
    <t>ROZVODKA KRABICOVA PH KRUH KR68</t>
  </si>
  <si>
    <t>-635681020</t>
  </si>
  <si>
    <t>180</t>
  </si>
  <si>
    <t>357000016</t>
  </si>
  <si>
    <t>Rozvaděč RMS.1</t>
  </si>
  <si>
    <t>1136041481</t>
  </si>
  <si>
    <t>181</t>
  </si>
  <si>
    <t>357116720</t>
  </si>
  <si>
    <t>ROZVADĚČ RACK SE ZDROJEM SWITCH 32 PORT vč. plné výbavy</t>
  </si>
  <si>
    <t>-1830871246</t>
  </si>
  <si>
    <t>182</t>
  </si>
  <si>
    <t>358224260</t>
  </si>
  <si>
    <t>JISTIC 3POLOVY-CHAR C  LSN 25C/3</t>
  </si>
  <si>
    <t>-776802753</t>
  </si>
  <si>
    <t>183</t>
  </si>
  <si>
    <t>384558470</t>
  </si>
  <si>
    <t>REPRODUKTOR</t>
  </si>
  <si>
    <t>1291884118</t>
  </si>
  <si>
    <t>184</t>
  </si>
  <si>
    <t>460680162</t>
  </si>
  <si>
    <t>OTVOR -0,0225M2 TL-30CM ZDIVO CIHLA</t>
  </si>
  <si>
    <t>-1886938971</t>
  </si>
  <si>
    <t>185</t>
  </si>
  <si>
    <t>460680451</t>
  </si>
  <si>
    <t>KAPSA ZEĎ CIHLA KRABICE 7X7X5CM</t>
  </si>
  <si>
    <t>-1815748361</t>
  </si>
  <si>
    <t>186</t>
  </si>
  <si>
    <t>460680461</t>
  </si>
  <si>
    <t>KAPSA ZEĎ CIHLA EL ZAŘ -0,1M2 -15CM</t>
  </si>
  <si>
    <t>497022002</t>
  </si>
  <si>
    <t>187</t>
  </si>
  <si>
    <t>460680581</t>
  </si>
  <si>
    <t>RÝHA HL -3CM Š -3CM ZEĎ CIHLA</t>
  </si>
  <si>
    <t>-1564295550</t>
  </si>
  <si>
    <t>188</t>
  </si>
  <si>
    <t>460680592</t>
  </si>
  <si>
    <t>RÝHA HL -5CM Š -5CM ZEĎ CIHLA</t>
  </si>
  <si>
    <t>1672011234</t>
  </si>
  <si>
    <t>189</t>
  </si>
  <si>
    <t>460680701</t>
  </si>
  <si>
    <t>BOURÁNÍ PODLAH BETONOVÝCH TL 15CM</t>
  </si>
  <si>
    <t>M2</t>
  </si>
  <si>
    <t>981892198</t>
  </si>
  <si>
    <t>190</t>
  </si>
  <si>
    <t>460710031</t>
  </si>
  <si>
    <t>VYPLŇ RÝHA STĚN HL -3CM Š -3CM</t>
  </si>
  <si>
    <t>-1045535791</t>
  </si>
  <si>
    <t>191</t>
  </si>
  <si>
    <t>460710042</t>
  </si>
  <si>
    <t>VYPLŇ RÝHA STĚN HL -5CM Š -5CM</t>
  </si>
  <si>
    <t>884704466</t>
  </si>
  <si>
    <t>192</t>
  </si>
  <si>
    <t>460710065</t>
  </si>
  <si>
    <t>VYPLŇ RÝHA MAZANINA HL -5CM Š -15CM</t>
  </si>
  <si>
    <t>1432868705</t>
  </si>
  <si>
    <t>193</t>
  </si>
  <si>
    <t>999900002</t>
  </si>
  <si>
    <t>Práce nepostižitelné v ceníku</t>
  </si>
  <si>
    <t>hod</t>
  </si>
  <si>
    <t>-407417613</t>
  </si>
  <si>
    <t>194</t>
  </si>
  <si>
    <t>999900004</t>
  </si>
  <si>
    <t>Demontáž stávající EI</t>
  </si>
  <si>
    <t>-630919793</t>
  </si>
  <si>
    <t>VRN</t>
  </si>
  <si>
    <t>Vedlejší rozpočtové náklady</t>
  </si>
  <si>
    <t>195</t>
  </si>
  <si>
    <t>020001000</t>
  </si>
  <si>
    <t>Příprava staveniště</t>
  </si>
  <si>
    <t>Kč</t>
  </si>
  <si>
    <t>1024</t>
  </si>
  <si>
    <t>700389956</t>
  </si>
  <si>
    <t>P</t>
  </si>
  <si>
    <t>Poznámka k položce:
Zaměření a vytýčení stávajících inženýrských sítí v místě stavby z hlediska jejich ochrany při provádění stavby a ochrana stávajících vedení a zařízení před poškozením</t>
  </si>
  <si>
    <t>196</t>
  </si>
  <si>
    <t>030001000</t>
  </si>
  <si>
    <t>Zařízení staveniště</t>
  </si>
  <si>
    <t>1501589011</t>
  </si>
  <si>
    <t>Poznámka k položce:
Náklady spojené s vybudováním, provozem a likvidací zařízení staveniště</t>
  </si>
  <si>
    <t>197</t>
  </si>
  <si>
    <t>031002000</t>
  </si>
  <si>
    <t>Související práce pro zařízení staveniště</t>
  </si>
  <si>
    <t>-1405407452</t>
  </si>
  <si>
    <t xml:space="preserve">Poznámka k položce:
Poznámka k položce:
Náklady na vybudování a zajištění zařízení staveniště a jeho provoz, údržbu a likvidaci v souladu s platnými právními předpisy, zajištění případného zimního opatření; náklady na úpravu povrchů po odstranění zařízení staveniště a úklid ploch, na kterých bylo zařízení staveniště provozováno; dodávka, skladování, správa, zabudování a montáž veškerých dílů a materiálů, zajištění staveniště proti přístupu nepovolaných osob, zabezpečení staveniště. Náklady na vybavení objektů zařízení staveniště a odstranění objektů zařízení staveniště včetně odvozu. Náklady pro zabezpečení staveniště.   </t>
  </si>
  <si>
    <t>198</t>
  </si>
  <si>
    <t>034002000</t>
  </si>
  <si>
    <t>Zabezpečení staveniště</t>
  </si>
  <si>
    <t>384741612</t>
  </si>
  <si>
    <t xml:space="preserve">Poznámka k položce:
Náklady na ochranu staveniště před vstupem nepovolaných osob, včetně příslušného značení, náklady na osvětlení staveniště, náklady na vypracování potřebné dokumentace pro provoz staveniště a z hlediska provozu staveniště (provozně dopravní řád).
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</si>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</sst>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6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80008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8"/>
      <color rgb="FF0000FF"/>
      <name val="Trebuchet MS"/>
    </font>
    <font>
      <i/>
      <sz val="7"/>
      <color rgb="FF969696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380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44" fillId="2" borderId="0" xfId="1" applyFill="1"/>
    <xf numFmtId="0" fontId="0" fillId="2" borderId="0" xfId="0" applyFill="1"/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5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8" fillId="0" borderId="0" xfId="0" applyFont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0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center" vertical="center"/>
    </xf>
    <xf numFmtId="0" fontId="0" fillId="4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5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2" fillId="5" borderId="11" xfId="0" applyFont="1" applyFill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 wrapText="1"/>
    </xf>
    <xf numFmtId="0" fontId="18" fillId="0" borderId="21" xfId="0" applyFont="1" applyBorder="1" applyAlignment="1" applyProtection="1">
      <alignment horizontal="center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2" fillId="0" borderId="18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29" fillId="0" borderId="23" xfId="0" applyNumberFormat="1" applyFont="1" applyBorder="1" applyAlignment="1" applyProtection="1">
      <alignment vertical="center"/>
    </xf>
    <xf numFmtId="4" fontId="29" fillId="0" borderId="24" xfId="0" applyNumberFormat="1" applyFont="1" applyBorder="1" applyAlignment="1" applyProtection="1">
      <alignment vertical="center"/>
    </xf>
    <xf numFmtId="166" fontId="29" fillId="0" borderId="24" xfId="0" applyNumberFormat="1" applyFont="1" applyBorder="1" applyAlignment="1" applyProtection="1">
      <alignment vertical="center"/>
    </xf>
    <xf numFmtId="4" fontId="29" fillId="0" borderId="2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30" fillId="2" borderId="0" xfId="1" applyFont="1" applyFill="1" applyAlignment="1">
      <alignment vertical="center"/>
    </xf>
    <xf numFmtId="0" fontId="12" fillId="2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left" vertical="center"/>
    </xf>
    <xf numFmtId="4" fontId="23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3" fillId="5" borderId="10" xfId="0" applyFont="1" applyFill="1" applyBorder="1" applyAlignment="1" applyProtection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10" xfId="0" applyFont="1" applyFill="1" applyBorder="1" applyAlignment="1" applyProtection="1">
      <alignment vertical="center"/>
      <protection locked="0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5" borderId="0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6" xfId="0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3" fillId="0" borderId="0" xfId="0" applyNumberFormat="1" applyFont="1" applyAlignment="1" applyProtection="1"/>
    <xf numFmtId="166" fontId="32" fillId="0" borderId="16" xfId="0" applyNumberFormat="1" applyFont="1" applyBorder="1" applyAlignment="1" applyProtection="1"/>
    <xf numFmtId="166" fontId="32" fillId="0" borderId="17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7" fillId="0" borderId="5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5" xfId="0" applyFont="1" applyBorder="1" applyAlignment="1"/>
    <xf numFmtId="0" fontId="7" fillId="0" borderId="18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9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3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3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8" xfId="0" applyFont="1" applyBorder="1" applyAlignment="1" applyProtection="1">
      <alignment horizontal="center" vertical="center"/>
    </xf>
    <xf numFmtId="49" fontId="35" fillId="0" borderId="28" xfId="0" applyNumberFormat="1" applyFont="1" applyBorder="1" applyAlignment="1" applyProtection="1">
      <alignment horizontal="left" vertical="center" wrapText="1"/>
    </xf>
    <xf numFmtId="0" fontId="35" fillId="0" borderId="28" xfId="0" applyFont="1" applyBorder="1" applyAlignment="1" applyProtection="1">
      <alignment horizontal="left" vertical="center" wrapText="1"/>
    </xf>
    <xf numFmtId="0" fontId="35" fillId="0" borderId="28" xfId="0" applyFont="1" applyBorder="1" applyAlignment="1" applyProtection="1">
      <alignment horizontal="center" vertical="center" wrapText="1"/>
    </xf>
    <xf numFmtId="167" fontId="35" fillId="0" borderId="28" xfId="0" applyNumberFormat="1" applyFont="1" applyBorder="1" applyAlignment="1" applyProtection="1">
      <alignment vertical="center"/>
    </xf>
    <xf numFmtId="4" fontId="35" fillId="3" borderId="28" xfId="0" applyNumberFormat="1" applyFont="1" applyFill="1" applyBorder="1" applyAlignment="1" applyProtection="1">
      <alignment vertical="center"/>
      <protection locked="0"/>
    </xf>
    <xf numFmtId="4" fontId="35" fillId="0" borderId="28" xfId="0" applyNumberFormat="1" applyFont="1" applyBorder="1" applyAlignment="1" applyProtection="1">
      <alignment vertical="center"/>
    </xf>
    <xf numFmtId="0" fontId="35" fillId="0" borderId="5" xfId="0" applyFont="1" applyBorder="1" applyAlignment="1">
      <alignment vertical="center"/>
    </xf>
    <xf numFmtId="0" fontId="35" fillId="3" borderId="28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36" fillId="0" borderId="0" xfId="0" applyFont="1" applyAlignment="1" applyProtection="1">
      <alignment vertical="center" wrapText="1"/>
    </xf>
    <xf numFmtId="0" fontId="0" fillId="0" borderId="18" xfId="0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0" fillId="0" borderId="24" xfId="0" applyFont="1" applyBorder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0" fillId="0" borderId="0" xfId="0" applyAlignment="1" applyProtection="1">
      <alignment vertical="top"/>
      <protection locked="0"/>
    </xf>
    <xf numFmtId="0" fontId="37" fillId="0" borderId="29" xfId="0" applyFont="1" applyBorder="1" applyAlignment="1" applyProtection="1">
      <alignment vertical="center" wrapText="1"/>
      <protection locked="0"/>
    </xf>
    <xf numFmtId="0" fontId="37" fillId="0" borderId="30" xfId="0" applyFont="1" applyBorder="1" applyAlignment="1" applyProtection="1">
      <alignment vertical="center" wrapText="1"/>
      <protection locked="0"/>
    </xf>
    <xf numFmtId="0" fontId="37" fillId="0" borderId="31" xfId="0" applyFont="1" applyBorder="1" applyAlignment="1" applyProtection="1">
      <alignment vertical="center" wrapText="1"/>
      <protection locked="0"/>
    </xf>
    <xf numFmtId="0" fontId="37" fillId="0" borderId="32" xfId="0" applyFont="1" applyBorder="1" applyAlignment="1" applyProtection="1">
      <alignment horizontal="center" vertical="center" wrapText="1"/>
      <protection locked="0"/>
    </xf>
    <xf numFmtId="0" fontId="37" fillId="0" borderId="33" xfId="0" applyFont="1" applyBorder="1" applyAlignment="1" applyProtection="1">
      <alignment horizontal="center" vertical="center" wrapText="1"/>
      <protection locked="0"/>
    </xf>
    <xf numFmtId="0" fontId="37" fillId="0" borderId="32" xfId="0" applyFont="1" applyBorder="1" applyAlignment="1" applyProtection="1">
      <alignment vertical="center" wrapText="1"/>
      <protection locked="0"/>
    </xf>
    <xf numFmtId="0" fontId="37" fillId="0" borderId="33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left" vertical="center" wrapText="1"/>
      <protection locked="0"/>
    </xf>
    <xf numFmtId="0" fontId="40" fillId="0" borderId="32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center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49" fontId="40" fillId="0" borderId="1" xfId="0" applyNumberFormat="1" applyFont="1" applyBorder="1" applyAlignment="1" applyProtection="1">
      <alignment vertical="center" wrapText="1"/>
      <protection locked="0"/>
    </xf>
    <xf numFmtId="0" fontId="37" fillId="0" borderId="35" xfId="0" applyFont="1" applyBorder="1" applyAlignment="1" applyProtection="1">
      <alignment vertical="center" wrapText="1"/>
      <protection locked="0"/>
    </xf>
    <xf numFmtId="0" fontId="41" fillId="0" borderId="34" xfId="0" applyFont="1" applyBorder="1" applyAlignment="1" applyProtection="1">
      <alignment vertical="center" wrapText="1"/>
      <protection locked="0"/>
    </xf>
    <xf numFmtId="0" fontId="37" fillId="0" borderId="36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vertical="top"/>
      <protection locked="0"/>
    </xf>
    <xf numFmtId="0" fontId="37" fillId="0" borderId="0" xfId="0" applyFont="1" applyAlignment="1" applyProtection="1">
      <alignment vertical="top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37" fillId="0" borderId="31" xfId="0" applyFont="1" applyBorder="1" applyAlignment="1" applyProtection="1">
      <alignment horizontal="left" vertical="center"/>
      <protection locked="0"/>
    </xf>
    <xf numFmtId="0" fontId="37" fillId="0" borderId="32" xfId="0" applyFont="1" applyBorder="1" applyAlignment="1" applyProtection="1">
      <alignment horizontal="left" vertical="center"/>
      <protection locked="0"/>
    </xf>
    <xf numFmtId="0" fontId="37" fillId="0" borderId="33" xfId="0" applyFont="1" applyBorder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0" fontId="42" fillId="0" borderId="0" xfId="0" applyFont="1" applyAlignment="1" applyProtection="1">
      <alignment horizontal="left" vertical="center"/>
      <protection locked="0"/>
    </xf>
    <xf numFmtId="0" fontId="39" fillId="0" borderId="34" xfId="0" applyFont="1" applyBorder="1" applyAlignment="1" applyProtection="1">
      <alignment horizontal="left" vertical="center"/>
      <protection locked="0"/>
    </xf>
    <xf numFmtId="0" fontId="39" fillId="0" borderId="34" xfId="0" applyFont="1" applyBorder="1" applyAlignment="1" applyProtection="1">
      <alignment horizontal="center" vertical="center"/>
      <protection locked="0"/>
    </xf>
    <xf numFmtId="0" fontId="42" fillId="0" borderId="34" xfId="0" applyFont="1" applyBorder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left" vertical="center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40" fillId="0" borderId="32" xfId="0" applyFont="1" applyBorder="1" applyAlignment="1" applyProtection="1">
      <alignment horizontal="left" vertical="center"/>
      <protection locked="0"/>
    </xf>
    <xf numFmtId="0" fontId="40" fillId="0" borderId="1" xfId="0" applyFont="1" applyFill="1" applyBorder="1" applyAlignment="1" applyProtection="1">
      <alignment horizontal="left" vertical="center"/>
      <protection locked="0"/>
    </xf>
    <xf numFmtId="0" fontId="40" fillId="0" borderId="1" xfId="0" applyFont="1" applyFill="1" applyBorder="1" applyAlignment="1" applyProtection="1">
      <alignment horizontal="center" vertical="center"/>
      <protection locked="0"/>
    </xf>
    <xf numFmtId="0" fontId="37" fillId="0" borderId="35" xfId="0" applyFont="1" applyBorder="1" applyAlignment="1" applyProtection="1">
      <alignment horizontal="left" vertical="center"/>
      <protection locked="0"/>
    </xf>
    <xf numFmtId="0" fontId="41" fillId="0" borderId="34" xfId="0" applyFont="1" applyBorder="1" applyAlignment="1" applyProtection="1">
      <alignment horizontal="left" vertical="center"/>
      <protection locked="0"/>
    </xf>
    <xf numFmtId="0" fontId="37" fillId="0" borderId="36" xfId="0" applyFont="1" applyBorder="1" applyAlignment="1" applyProtection="1">
      <alignment horizontal="left" vertical="center"/>
      <protection locked="0"/>
    </xf>
    <xf numFmtId="0" fontId="37" fillId="0" borderId="1" xfId="0" applyFont="1" applyBorder="1" applyAlignment="1" applyProtection="1">
      <alignment horizontal="left" vertical="center"/>
      <protection locked="0"/>
    </xf>
    <xf numFmtId="0" fontId="41" fillId="0" borderId="1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40" fillId="0" borderId="34" xfId="0" applyFont="1" applyBorder="1" applyAlignment="1" applyProtection="1">
      <alignment horizontal="left" vertical="center"/>
      <protection locked="0"/>
    </xf>
    <xf numFmtId="0" fontId="37" fillId="0" borderId="1" xfId="0" applyFont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37" fillId="0" borderId="29" xfId="0" applyFont="1" applyBorder="1" applyAlignment="1" applyProtection="1">
      <alignment horizontal="left" vertical="center" wrapText="1"/>
      <protection locked="0"/>
    </xf>
    <xf numFmtId="0" fontId="37" fillId="0" borderId="30" xfId="0" applyFont="1" applyBorder="1" applyAlignment="1" applyProtection="1">
      <alignment horizontal="left" vertical="center" wrapText="1"/>
      <protection locked="0"/>
    </xf>
    <xf numFmtId="0" fontId="37" fillId="0" borderId="31" xfId="0" applyFont="1" applyBorder="1" applyAlignment="1" applyProtection="1">
      <alignment horizontal="left" vertical="center" wrapText="1"/>
      <protection locked="0"/>
    </xf>
    <xf numFmtId="0" fontId="37" fillId="0" borderId="32" xfId="0" applyFont="1" applyBorder="1" applyAlignment="1" applyProtection="1">
      <alignment horizontal="left" vertical="center" wrapText="1"/>
      <protection locked="0"/>
    </xf>
    <xf numFmtId="0" fontId="37" fillId="0" borderId="33" xfId="0" applyFont="1" applyBorder="1" applyAlignment="1" applyProtection="1">
      <alignment horizontal="left" vertical="center" wrapText="1"/>
      <protection locked="0"/>
    </xf>
    <xf numFmtId="0" fontId="42" fillId="0" borderId="32" xfId="0" applyFont="1" applyBorder="1" applyAlignment="1" applyProtection="1">
      <alignment horizontal="left" vertical="center" wrapText="1"/>
      <protection locked="0"/>
    </xf>
    <xf numFmtId="0" fontId="42" fillId="0" borderId="33" xfId="0" applyFont="1" applyBorder="1" applyAlignment="1" applyProtection="1">
      <alignment horizontal="left" vertical="center" wrapText="1"/>
      <protection locked="0"/>
    </xf>
    <xf numFmtId="0" fontId="40" fillId="0" borderId="32" xfId="0" applyFont="1" applyBorder="1" applyAlignment="1" applyProtection="1">
      <alignment horizontal="left" vertical="center" wrapText="1"/>
      <protection locked="0"/>
    </xf>
    <xf numFmtId="0" fontId="40" fillId="0" borderId="33" xfId="0" applyFont="1" applyBorder="1" applyAlignment="1" applyProtection="1">
      <alignment horizontal="left" vertical="center" wrapText="1"/>
      <protection locked="0"/>
    </xf>
    <xf numFmtId="0" fontId="40" fillId="0" borderId="33" xfId="0" applyFont="1" applyBorder="1" applyAlignment="1" applyProtection="1">
      <alignment horizontal="left" vertical="center"/>
      <protection locked="0"/>
    </xf>
    <xf numFmtId="0" fontId="40" fillId="0" borderId="35" xfId="0" applyFont="1" applyBorder="1" applyAlignment="1" applyProtection="1">
      <alignment horizontal="left" vertical="center" wrapText="1"/>
      <protection locked="0"/>
    </xf>
    <xf numFmtId="0" fontId="40" fillId="0" borderId="34" xfId="0" applyFont="1" applyBorder="1" applyAlignment="1" applyProtection="1">
      <alignment horizontal="left" vertical="center" wrapText="1"/>
      <protection locked="0"/>
    </xf>
    <xf numFmtId="0" fontId="40" fillId="0" borderId="36" xfId="0" applyFont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left" vertical="top"/>
      <protection locked="0"/>
    </xf>
    <xf numFmtId="0" fontId="40" fillId="0" borderId="1" xfId="0" applyFont="1" applyBorder="1" applyAlignment="1" applyProtection="1">
      <alignment horizontal="center" vertical="top"/>
      <protection locked="0"/>
    </xf>
    <xf numFmtId="0" fontId="40" fillId="0" borderId="35" xfId="0" applyFont="1" applyBorder="1" applyAlignment="1" applyProtection="1">
      <alignment horizontal="left" vertical="center"/>
      <protection locked="0"/>
    </xf>
    <xf numFmtId="0" fontId="40" fillId="0" borderId="36" xfId="0" applyFont="1" applyBorder="1" applyAlignment="1" applyProtection="1">
      <alignment horizontal="left" vertical="center"/>
      <protection locked="0"/>
    </xf>
    <xf numFmtId="0" fontId="42" fillId="0" borderId="0" xfId="0" applyFont="1" applyAlignment="1" applyProtection="1">
      <alignment vertical="center"/>
      <protection locked="0"/>
    </xf>
    <xf numFmtId="0" fontId="39" fillId="0" borderId="1" xfId="0" applyFont="1" applyBorder="1" applyAlignment="1" applyProtection="1">
      <alignment vertical="center"/>
      <protection locked="0"/>
    </xf>
    <xf numFmtId="0" fontId="42" fillId="0" borderId="34" xfId="0" applyFont="1" applyBorder="1" applyAlignment="1" applyProtection="1">
      <alignment vertical="center"/>
      <protection locked="0"/>
    </xf>
    <xf numFmtId="0" fontId="39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40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39" fillId="0" borderId="34" xfId="0" applyFont="1" applyBorder="1" applyAlignment="1" applyProtection="1">
      <alignment horizontal="left"/>
      <protection locked="0"/>
    </xf>
    <xf numFmtId="0" fontId="42" fillId="0" borderId="34" xfId="0" applyFont="1" applyBorder="1" applyAlignment="1" applyProtection="1">
      <protection locked="0"/>
    </xf>
    <xf numFmtId="0" fontId="37" fillId="0" borderId="32" xfId="0" applyFont="1" applyBorder="1" applyAlignment="1" applyProtection="1">
      <alignment vertical="top"/>
      <protection locked="0"/>
    </xf>
    <xf numFmtId="0" fontId="37" fillId="0" borderId="33" xfId="0" applyFont="1" applyBorder="1" applyAlignment="1" applyProtection="1">
      <alignment vertical="top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37" fillId="0" borderId="1" xfId="0" applyFont="1" applyBorder="1" applyAlignment="1" applyProtection="1">
      <alignment horizontal="left" vertical="top"/>
      <protection locked="0"/>
    </xf>
    <xf numFmtId="0" fontId="37" fillId="0" borderId="35" xfId="0" applyFont="1" applyBorder="1" applyAlignment="1" applyProtection="1">
      <alignment vertical="top"/>
      <protection locked="0"/>
    </xf>
    <xf numFmtId="0" fontId="37" fillId="0" borderId="34" xfId="0" applyFont="1" applyBorder="1" applyAlignment="1" applyProtection="1">
      <alignment vertical="top"/>
      <protection locked="0"/>
    </xf>
    <xf numFmtId="0" fontId="37" fillId="0" borderId="36" xfId="0" applyFont="1" applyBorder="1" applyAlignment="1" applyProtection="1">
      <alignment vertical="top"/>
      <protection locked="0"/>
    </xf>
    <xf numFmtId="0" fontId="0" fillId="0" borderId="0" xfId="0"/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4" fontId="3" fillId="4" borderId="10" xfId="0" applyNumberFormat="1" applyFont="1" applyFill="1" applyBorder="1" applyAlignment="1" applyProtection="1">
      <alignment vertical="center"/>
    </xf>
    <xf numFmtId="0" fontId="0" fillId="4" borderId="11" xfId="0" applyFont="1" applyFill="1" applyBorder="1" applyAlignment="1" applyProtection="1">
      <alignment vertical="center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20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 wrapText="1"/>
    </xf>
    <xf numFmtId="0" fontId="18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0" fillId="2" borderId="0" xfId="1" applyFont="1" applyFill="1" applyAlignment="1">
      <alignment vertical="center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0" fontId="40" fillId="0" borderId="1" xfId="0" applyFont="1" applyBorder="1" applyAlignment="1" applyProtection="1">
      <alignment horizontal="left" vertical="center" wrapText="1"/>
      <protection locked="0"/>
    </xf>
    <xf numFmtId="0" fontId="38" fillId="0" borderId="1" xfId="0" applyFont="1" applyBorder="1" applyAlignment="1" applyProtection="1">
      <alignment horizontal="center" vertical="center" wrapText="1"/>
      <protection locked="0"/>
    </xf>
    <xf numFmtId="0" fontId="39" fillId="0" borderId="34" xfId="0" applyFont="1" applyBorder="1" applyAlignment="1" applyProtection="1">
      <alignment horizontal="left" wrapText="1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49" fontId="40" fillId="0" borderId="1" xfId="0" applyNumberFormat="1" applyFont="1" applyBorder="1" applyAlignment="1" applyProtection="1">
      <alignment horizontal="left" vertical="center" wrapText="1"/>
      <protection locked="0"/>
    </xf>
    <xf numFmtId="0" fontId="38" fillId="0" borderId="1" xfId="0" applyFont="1" applyBorder="1" applyAlignment="1" applyProtection="1">
      <alignment horizontal="center" vertical="center"/>
      <protection locked="0"/>
    </xf>
    <xf numFmtId="0" fontId="39" fillId="0" borderId="34" xfId="0" applyFont="1" applyBorder="1" applyAlignment="1" applyProtection="1">
      <alignment horizontal="left"/>
      <protection locked="0"/>
    </xf>
    <xf numFmtId="0" fontId="40" fillId="0" borderId="1" xfId="0" applyFont="1" applyBorder="1" applyAlignment="1" applyProtection="1">
      <alignment horizontal="left" vertical="top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54"/>
  <sheetViews>
    <sheetView showGridLines="0" workbookViewId="0">
      <pane ySplit="1" topLeftCell="A32" activePane="bottomLeft" state="frozen"/>
      <selection pane="bottomLeft" activeCell="U59" sqref="U59"/>
    </sheetView>
  </sheetViews>
  <sheetFormatPr defaultRowHeight="12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customWidth="1"/>
    <col min="44" max="44" width="13.7109375" customWidth="1"/>
    <col min="45" max="47" width="25.85546875" hidden="1" customWidth="1"/>
    <col min="48" max="52" width="21.7109375" hidden="1" customWidth="1"/>
    <col min="53" max="53" width="19.140625" hidden="1" customWidth="1"/>
    <col min="54" max="54" width="25" hidden="1" customWidth="1"/>
    <col min="55" max="56" width="19.140625" hidden="1" customWidth="1"/>
    <col min="57" max="57" width="66.42578125" customWidth="1"/>
    <col min="71" max="91" width="9.28515625" hidden="1"/>
  </cols>
  <sheetData>
    <row r="1" spans="1:74" ht="21.45" customHeight="1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1" t="s">
        <v>4</v>
      </c>
      <c r="BB1" s="21" t="s">
        <v>5</v>
      </c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T1" s="22" t="s">
        <v>6</v>
      </c>
      <c r="BU1" s="22" t="s">
        <v>6</v>
      </c>
      <c r="BV1" s="22" t="s">
        <v>7</v>
      </c>
    </row>
    <row r="2" spans="1:74" ht="36.9" customHeight="1">
      <c r="AR2" s="325"/>
      <c r="AS2" s="325"/>
      <c r="AT2" s="325"/>
      <c r="AU2" s="325"/>
      <c r="AV2" s="325"/>
      <c r="AW2" s="325"/>
      <c r="AX2" s="325"/>
      <c r="AY2" s="325"/>
      <c r="AZ2" s="325"/>
      <c r="BA2" s="325"/>
      <c r="BB2" s="325"/>
      <c r="BC2" s="325"/>
      <c r="BD2" s="325"/>
      <c r="BE2" s="325"/>
      <c r="BS2" s="23" t="s">
        <v>8</v>
      </c>
      <c r="BT2" s="23" t="s">
        <v>9</v>
      </c>
    </row>
    <row r="3" spans="1:74" ht="6.9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6"/>
      <c r="BS3" s="23" t="s">
        <v>8</v>
      </c>
      <c r="BT3" s="23" t="s">
        <v>10</v>
      </c>
    </row>
    <row r="4" spans="1:74" ht="36.9" customHeight="1">
      <c r="B4" s="27"/>
      <c r="C4" s="28"/>
      <c r="D4" s="29" t="s">
        <v>11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30"/>
      <c r="AS4" s="31" t="s">
        <v>12</v>
      </c>
      <c r="BE4" s="32" t="s">
        <v>13</v>
      </c>
      <c r="BS4" s="23" t="s">
        <v>14</v>
      </c>
    </row>
    <row r="5" spans="1:74" ht="14.4" customHeight="1">
      <c r="B5" s="27"/>
      <c r="C5" s="28"/>
      <c r="D5" s="33" t="s">
        <v>15</v>
      </c>
      <c r="E5" s="28"/>
      <c r="F5" s="28"/>
      <c r="G5" s="28"/>
      <c r="H5" s="28"/>
      <c r="I5" s="28"/>
      <c r="J5" s="28"/>
      <c r="K5" s="354" t="s">
        <v>16</v>
      </c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355"/>
      <c r="AJ5" s="355"/>
      <c r="AK5" s="355"/>
      <c r="AL5" s="355"/>
      <c r="AM5" s="355"/>
      <c r="AN5" s="355"/>
      <c r="AO5" s="355"/>
      <c r="AP5" s="28"/>
      <c r="AQ5" s="30"/>
      <c r="BE5" s="352" t="s">
        <v>17</v>
      </c>
      <c r="BS5" s="23" t="s">
        <v>8</v>
      </c>
    </row>
    <row r="6" spans="1:74" ht="36.9" customHeight="1">
      <c r="B6" s="27"/>
      <c r="C6" s="28"/>
      <c r="D6" s="35" t="s">
        <v>18</v>
      </c>
      <c r="E6" s="28"/>
      <c r="F6" s="28"/>
      <c r="G6" s="28"/>
      <c r="H6" s="28"/>
      <c r="I6" s="28"/>
      <c r="J6" s="28"/>
      <c r="K6" s="356" t="s">
        <v>19</v>
      </c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5"/>
      <c r="AB6" s="355"/>
      <c r="AC6" s="355"/>
      <c r="AD6" s="355"/>
      <c r="AE6" s="355"/>
      <c r="AF6" s="355"/>
      <c r="AG6" s="355"/>
      <c r="AH6" s="355"/>
      <c r="AI6" s="355"/>
      <c r="AJ6" s="355"/>
      <c r="AK6" s="355"/>
      <c r="AL6" s="355"/>
      <c r="AM6" s="355"/>
      <c r="AN6" s="355"/>
      <c r="AO6" s="355"/>
      <c r="AP6" s="28"/>
      <c r="AQ6" s="30"/>
      <c r="BE6" s="353"/>
      <c r="BS6" s="23" t="s">
        <v>8</v>
      </c>
    </row>
    <row r="7" spans="1:74" ht="14.4" customHeight="1">
      <c r="B7" s="27"/>
      <c r="C7" s="28"/>
      <c r="D7" s="36" t="s">
        <v>20</v>
      </c>
      <c r="E7" s="28"/>
      <c r="F7" s="28"/>
      <c r="G7" s="28"/>
      <c r="H7" s="28"/>
      <c r="I7" s="28"/>
      <c r="J7" s="28"/>
      <c r="K7" s="34" t="s">
        <v>21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6" t="s">
        <v>22</v>
      </c>
      <c r="AL7" s="28"/>
      <c r="AM7" s="28"/>
      <c r="AN7" s="34" t="s">
        <v>21</v>
      </c>
      <c r="AO7" s="28"/>
      <c r="AP7" s="28"/>
      <c r="AQ7" s="30"/>
      <c r="BE7" s="353"/>
      <c r="BS7" s="23" t="s">
        <v>8</v>
      </c>
    </row>
    <row r="8" spans="1:74" ht="14.4" customHeight="1">
      <c r="B8" s="27"/>
      <c r="C8" s="28"/>
      <c r="D8" s="36" t="s">
        <v>23</v>
      </c>
      <c r="E8" s="28"/>
      <c r="F8" s="28"/>
      <c r="G8" s="28"/>
      <c r="H8" s="28"/>
      <c r="I8" s="28"/>
      <c r="J8" s="28"/>
      <c r="K8" s="34" t="s">
        <v>24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6" t="s">
        <v>25</v>
      </c>
      <c r="AL8" s="28"/>
      <c r="AM8" s="28"/>
      <c r="AN8" s="37" t="s">
        <v>26</v>
      </c>
      <c r="AO8" s="28"/>
      <c r="AP8" s="28"/>
      <c r="AQ8" s="30"/>
      <c r="BE8" s="353"/>
      <c r="BS8" s="23" t="s">
        <v>8</v>
      </c>
    </row>
    <row r="9" spans="1:74" ht="14.4" customHeight="1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30"/>
      <c r="BE9" s="353"/>
      <c r="BS9" s="23" t="s">
        <v>8</v>
      </c>
    </row>
    <row r="10" spans="1:74" ht="14.4" customHeight="1">
      <c r="B10" s="27"/>
      <c r="C10" s="28"/>
      <c r="D10" s="36" t="s">
        <v>27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6" t="s">
        <v>28</v>
      </c>
      <c r="AL10" s="28"/>
      <c r="AM10" s="28"/>
      <c r="AN10" s="34" t="s">
        <v>29</v>
      </c>
      <c r="AO10" s="28"/>
      <c r="AP10" s="28"/>
      <c r="AQ10" s="30"/>
      <c r="BE10" s="353"/>
      <c r="BS10" s="23" t="s">
        <v>8</v>
      </c>
    </row>
    <row r="11" spans="1:74" ht="18.45" customHeight="1">
      <c r="B11" s="27"/>
      <c r="C11" s="28"/>
      <c r="D11" s="28"/>
      <c r="E11" s="34" t="s">
        <v>30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6" t="s">
        <v>31</v>
      </c>
      <c r="AL11" s="28"/>
      <c r="AM11" s="28"/>
      <c r="AN11" s="34" t="s">
        <v>21</v>
      </c>
      <c r="AO11" s="28"/>
      <c r="AP11" s="28"/>
      <c r="AQ11" s="30"/>
      <c r="BE11" s="353"/>
      <c r="BS11" s="23" t="s">
        <v>8</v>
      </c>
    </row>
    <row r="12" spans="1:74" ht="6.9" customHeight="1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30"/>
      <c r="BE12" s="353"/>
      <c r="BS12" s="23" t="s">
        <v>8</v>
      </c>
    </row>
    <row r="13" spans="1:74" ht="14.4" customHeight="1">
      <c r="B13" s="27"/>
      <c r="C13" s="28"/>
      <c r="D13" s="36" t="s">
        <v>32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6" t="s">
        <v>28</v>
      </c>
      <c r="AL13" s="28"/>
      <c r="AM13" s="28"/>
      <c r="AN13" s="38" t="s">
        <v>33</v>
      </c>
      <c r="AO13" s="28"/>
      <c r="AP13" s="28"/>
      <c r="AQ13" s="30"/>
      <c r="BE13" s="353"/>
      <c r="BS13" s="23" t="s">
        <v>8</v>
      </c>
    </row>
    <row r="14" spans="1:74" ht="13.2">
      <c r="B14" s="27"/>
      <c r="C14" s="28"/>
      <c r="D14" s="28"/>
      <c r="E14" s="357" t="s">
        <v>33</v>
      </c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  <c r="T14" s="358"/>
      <c r="U14" s="358"/>
      <c r="V14" s="358"/>
      <c r="W14" s="358"/>
      <c r="X14" s="358"/>
      <c r="Y14" s="358"/>
      <c r="Z14" s="358"/>
      <c r="AA14" s="358"/>
      <c r="AB14" s="358"/>
      <c r="AC14" s="358"/>
      <c r="AD14" s="358"/>
      <c r="AE14" s="358"/>
      <c r="AF14" s="358"/>
      <c r="AG14" s="358"/>
      <c r="AH14" s="358"/>
      <c r="AI14" s="358"/>
      <c r="AJ14" s="358"/>
      <c r="AK14" s="36" t="s">
        <v>31</v>
      </c>
      <c r="AL14" s="28"/>
      <c r="AM14" s="28"/>
      <c r="AN14" s="38" t="s">
        <v>33</v>
      </c>
      <c r="AO14" s="28"/>
      <c r="AP14" s="28"/>
      <c r="AQ14" s="30"/>
      <c r="BE14" s="353"/>
      <c r="BS14" s="23" t="s">
        <v>8</v>
      </c>
    </row>
    <row r="15" spans="1:74" ht="6.9" customHeight="1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30"/>
      <c r="BE15" s="353"/>
      <c r="BS15" s="23" t="s">
        <v>6</v>
      </c>
    </row>
    <row r="16" spans="1:74" ht="14.4" customHeight="1">
      <c r="B16" s="27"/>
      <c r="C16" s="28"/>
      <c r="D16" s="36" t="s">
        <v>34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6" t="s">
        <v>28</v>
      </c>
      <c r="AL16" s="28"/>
      <c r="AM16" s="28"/>
      <c r="AN16" s="34" t="s">
        <v>35</v>
      </c>
      <c r="AO16" s="28"/>
      <c r="AP16" s="28"/>
      <c r="AQ16" s="30"/>
      <c r="BE16" s="353"/>
      <c r="BS16" s="23" t="s">
        <v>6</v>
      </c>
    </row>
    <row r="17" spans="2:71" ht="18.45" customHeight="1">
      <c r="B17" s="27"/>
      <c r="C17" s="28"/>
      <c r="D17" s="28"/>
      <c r="E17" s="34" t="s">
        <v>36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6" t="s">
        <v>31</v>
      </c>
      <c r="AL17" s="28"/>
      <c r="AM17" s="28"/>
      <c r="AN17" s="34" t="s">
        <v>21</v>
      </c>
      <c r="AO17" s="28"/>
      <c r="AP17" s="28"/>
      <c r="AQ17" s="30"/>
      <c r="BE17" s="353"/>
      <c r="BS17" s="23" t="s">
        <v>37</v>
      </c>
    </row>
    <row r="18" spans="2:71" ht="6.9" customHeight="1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30"/>
      <c r="BE18" s="353"/>
      <c r="BS18" s="23" t="s">
        <v>8</v>
      </c>
    </row>
    <row r="19" spans="2:71" ht="14.4" customHeight="1">
      <c r="B19" s="27"/>
      <c r="C19" s="28"/>
      <c r="D19" s="36" t="s">
        <v>38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30"/>
      <c r="BE19" s="353"/>
      <c r="BS19" s="23" t="s">
        <v>8</v>
      </c>
    </row>
    <row r="20" spans="2:71" ht="156.75" customHeight="1">
      <c r="B20" s="27"/>
      <c r="C20" s="28"/>
      <c r="D20" s="28"/>
      <c r="E20" s="359" t="s">
        <v>39</v>
      </c>
      <c r="F20" s="359"/>
      <c r="G20" s="359"/>
      <c r="H20" s="359"/>
      <c r="I20" s="359"/>
      <c r="J20" s="359"/>
      <c r="K20" s="359"/>
      <c r="L20" s="359"/>
      <c r="M20" s="359"/>
      <c r="N20" s="359"/>
      <c r="O20" s="359"/>
      <c r="P20" s="359"/>
      <c r="Q20" s="359"/>
      <c r="R20" s="359"/>
      <c r="S20" s="359"/>
      <c r="T20" s="359"/>
      <c r="U20" s="359"/>
      <c r="V20" s="359"/>
      <c r="W20" s="359"/>
      <c r="X20" s="359"/>
      <c r="Y20" s="359"/>
      <c r="Z20" s="359"/>
      <c r="AA20" s="359"/>
      <c r="AB20" s="359"/>
      <c r="AC20" s="359"/>
      <c r="AD20" s="359"/>
      <c r="AE20" s="359"/>
      <c r="AF20" s="359"/>
      <c r="AG20" s="359"/>
      <c r="AH20" s="359"/>
      <c r="AI20" s="359"/>
      <c r="AJ20" s="359"/>
      <c r="AK20" s="359"/>
      <c r="AL20" s="359"/>
      <c r="AM20" s="359"/>
      <c r="AN20" s="359"/>
      <c r="AO20" s="28"/>
      <c r="AP20" s="28"/>
      <c r="AQ20" s="30"/>
      <c r="BE20" s="353"/>
      <c r="BS20" s="23" t="s">
        <v>37</v>
      </c>
    </row>
    <row r="21" spans="2:71" ht="6.9" customHeight="1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30"/>
      <c r="BE21" s="353"/>
    </row>
    <row r="22" spans="2:71" ht="6.9" customHeight="1">
      <c r="B22" s="27"/>
      <c r="C22" s="2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28"/>
      <c r="AQ22" s="30"/>
      <c r="BE22" s="353"/>
    </row>
    <row r="23" spans="2:71" s="1" customFormat="1" ht="25.95" customHeight="1">
      <c r="B23" s="40"/>
      <c r="C23" s="41"/>
      <c r="D23" s="42" t="s">
        <v>40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360">
        <f>ROUND(AG51,2)</f>
        <v>0</v>
      </c>
      <c r="AL23" s="361"/>
      <c r="AM23" s="361"/>
      <c r="AN23" s="361"/>
      <c r="AO23" s="361"/>
      <c r="AP23" s="41"/>
      <c r="AQ23" s="44"/>
      <c r="BE23" s="353"/>
    </row>
    <row r="24" spans="2:71" s="1" customFormat="1" ht="6.9" customHeight="1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4"/>
      <c r="BE24" s="353"/>
    </row>
    <row r="25" spans="2:71" s="1" customFormat="1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362" t="s">
        <v>41</v>
      </c>
      <c r="M25" s="362"/>
      <c r="N25" s="362"/>
      <c r="O25" s="362"/>
      <c r="P25" s="41"/>
      <c r="Q25" s="41"/>
      <c r="R25" s="41"/>
      <c r="S25" s="41"/>
      <c r="T25" s="41"/>
      <c r="U25" s="41"/>
      <c r="V25" s="41"/>
      <c r="W25" s="362" t="s">
        <v>42</v>
      </c>
      <c r="X25" s="362"/>
      <c r="Y25" s="362"/>
      <c r="Z25" s="362"/>
      <c r="AA25" s="362"/>
      <c r="AB25" s="362"/>
      <c r="AC25" s="362"/>
      <c r="AD25" s="362"/>
      <c r="AE25" s="362"/>
      <c r="AF25" s="41"/>
      <c r="AG25" s="41"/>
      <c r="AH25" s="41"/>
      <c r="AI25" s="41"/>
      <c r="AJ25" s="41"/>
      <c r="AK25" s="362" t="s">
        <v>43</v>
      </c>
      <c r="AL25" s="362"/>
      <c r="AM25" s="362"/>
      <c r="AN25" s="362"/>
      <c r="AO25" s="362"/>
      <c r="AP25" s="41"/>
      <c r="AQ25" s="44"/>
      <c r="BE25" s="353"/>
    </row>
    <row r="26" spans="2:71" s="2" customFormat="1" ht="14.4" customHeight="1">
      <c r="B26" s="46"/>
      <c r="C26" s="47"/>
      <c r="D26" s="48" t="s">
        <v>44</v>
      </c>
      <c r="E26" s="47"/>
      <c r="F26" s="48" t="s">
        <v>45</v>
      </c>
      <c r="G26" s="47"/>
      <c r="H26" s="47"/>
      <c r="I26" s="47"/>
      <c r="J26" s="47"/>
      <c r="K26" s="47"/>
      <c r="L26" s="345">
        <v>0.21</v>
      </c>
      <c r="M26" s="346"/>
      <c r="N26" s="346"/>
      <c r="O26" s="346"/>
      <c r="P26" s="47"/>
      <c r="Q26" s="47"/>
      <c r="R26" s="47"/>
      <c r="S26" s="47"/>
      <c r="T26" s="47"/>
      <c r="U26" s="47"/>
      <c r="V26" s="47"/>
      <c r="W26" s="347">
        <f>ROUND(AZ51,2)</f>
        <v>0</v>
      </c>
      <c r="X26" s="346"/>
      <c r="Y26" s="346"/>
      <c r="Z26" s="346"/>
      <c r="AA26" s="346"/>
      <c r="AB26" s="346"/>
      <c r="AC26" s="346"/>
      <c r="AD26" s="346"/>
      <c r="AE26" s="346"/>
      <c r="AF26" s="47"/>
      <c r="AG26" s="47"/>
      <c r="AH26" s="47"/>
      <c r="AI26" s="47"/>
      <c r="AJ26" s="47"/>
      <c r="AK26" s="347">
        <f>ROUND(AV51,2)</f>
        <v>0</v>
      </c>
      <c r="AL26" s="346"/>
      <c r="AM26" s="346"/>
      <c r="AN26" s="346"/>
      <c r="AO26" s="346"/>
      <c r="AP26" s="47"/>
      <c r="AQ26" s="49"/>
      <c r="BE26" s="353"/>
    </row>
    <row r="27" spans="2:71" s="2" customFormat="1" ht="14.4" customHeight="1">
      <c r="B27" s="46"/>
      <c r="C27" s="47"/>
      <c r="D27" s="47"/>
      <c r="E27" s="47"/>
      <c r="F27" s="48" t="s">
        <v>46</v>
      </c>
      <c r="G27" s="47"/>
      <c r="H27" s="47"/>
      <c r="I27" s="47"/>
      <c r="J27" s="47"/>
      <c r="K27" s="47"/>
      <c r="L27" s="345">
        <v>0.15</v>
      </c>
      <c r="M27" s="346"/>
      <c r="N27" s="346"/>
      <c r="O27" s="346"/>
      <c r="P27" s="47"/>
      <c r="Q27" s="47"/>
      <c r="R27" s="47"/>
      <c r="S27" s="47"/>
      <c r="T27" s="47"/>
      <c r="U27" s="47"/>
      <c r="V27" s="47"/>
      <c r="W27" s="347">
        <f>ROUND(BA51,2)</f>
        <v>0</v>
      </c>
      <c r="X27" s="346"/>
      <c r="Y27" s="346"/>
      <c r="Z27" s="346"/>
      <c r="AA27" s="346"/>
      <c r="AB27" s="346"/>
      <c r="AC27" s="346"/>
      <c r="AD27" s="346"/>
      <c r="AE27" s="346"/>
      <c r="AF27" s="47"/>
      <c r="AG27" s="47"/>
      <c r="AH27" s="47"/>
      <c r="AI27" s="47"/>
      <c r="AJ27" s="47"/>
      <c r="AK27" s="347">
        <f>ROUND(AW51,2)</f>
        <v>0</v>
      </c>
      <c r="AL27" s="346"/>
      <c r="AM27" s="346"/>
      <c r="AN27" s="346"/>
      <c r="AO27" s="346"/>
      <c r="AP27" s="47"/>
      <c r="AQ27" s="49"/>
      <c r="BE27" s="353"/>
    </row>
    <row r="28" spans="2:71" s="2" customFormat="1" ht="14.4" hidden="1" customHeight="1">
      <c r="B28" s="46"/>
      <c r="C28" s="47"/>
      <c r="D28" s="47"/>
      <c r="E28" s="47"/>
      <c r="F28" s="48" t="s">
        <v>47</v>
      </c>
      <c r="G28" s="47"/>
      <c r="H28" s="47"/>
      <c r="I28" s="47"/>
      <c r="J28" s="47"/>
      <c r="K28" s="47"/>
      <c r="L28" s="345">
        <v>0.21</v>
      </c>
      <c r="M28" s="346"/>
      <c r="N28" s="346"/>
      <c r="O28" s="346"/>
      <c r="P28" s="47"/>
      <c r="Q28" s="47"/>
      <c r="R28" s="47"/>
      <c r="S28" s="47"/>
      <c r="T28" s="47"/>
      <c r="U28" s="47"/>
      <c r="V28" s="47"/>
      <c r="W28" s="347">
        <f>ROUND(BB51,2)</f>
        <v>0</v>
      </c>
      <c r="X28" s="346"/>
      <c r="Y28" s="346"/>
      <c r="Z28" s="346"/>
      <c r="AA28" s="346"/>
      <c r="AB28" s="346"/>
      <c r="AC28" s="346"/>
      <c r="AD28" s="346"/>
      <c r="AE28" s="346"/>
      <c r="AF28" s="47"/>
      <c r="AG28" s="47"/>
      <c r="AH28" s="47"/>
      <c r="AI28" s="47"/>
      <c r="AJ28" s="47"/>
      <c r="AK28" s="347">
        <v>0</v>
      </c>
      <c r="AL28" s="346"/>
      <c r="AM28" s="346"/>
      <c r="AN28" s="346"/>
      <c r="AO28" s="346"/>
      <c r="AP28" s="47"/>
      <c r="AQ28" s="49"/>
      <c r="BE28" s="353"/>
    </row>
    <row r="29" spans="2:71" s="2" customFormat="1" ht="14.4" hidden="1" customHeight="1">
      <c r="B29" s="46"/>
      <c r="C29" s="47"/>
      <c r="D29" s="47"/>
      <c r="E29" s="47"/>
      <c r="F29" s="48" t="s">
        <v>48</v>
      </c>
      <c r="G29" s="47"/>
      <c r="H29" s="47"/>
      <c r="I29" s="47"/>
      <c r="J29" s="47"/>
      <c r="K29" s="47"/>
      <c r="L29" s="345">
        <v>0.15</v>
      </c>
      <c r="M29" s="346"/>
      <c r="N29" s="346"/>
      <c r="O29" s="346"/>
      <c r="P29" s="47"/>
      <c r="Q29" s="47"/>
      <c r="R29" s="47"/>
      <c r="S29" s="47"/>
      <c r="T29" s="47"/>
      <c r="U29" s="47"/>
      <c r="V29" s="47"/>
      <c r="W29" s="347">
        <f>ROUND(BC51,2)</f>
        <v>0</v>
      </c>
      <c r="X29" s="346"/>
      <c r="Y29" s="346"/>
      <c r="Z29" s="346"/>
      <c r="AA29" s="346"/>
      <c r="AB29" s="346"/>
      <c r="AC29" s="346"/>
      <c r="AD29" s="346"/>
      <c r="AE29" s="346"/>
      <c r="AF29" s="47"/>
      <c r="AG29" s="47"/>
      <c r="AH29" s="47"/>
      <c r="AI29" s="47"/>
      <c r="AJ29" s="47"/>
      <c r="AK29" s="347">
        <v>0</v>
      </c>
      <c r="AL29" s="346"/>
      <c r="AM29" s="346"/>
      <c r="AN29" s="346"/>
      <c r="AO29" s="346"/>
      <c r="AP29" s="47"/>
      <c r="AQ29" s="49"/>
      <c r="BE29" s="353"/>
    </row>
    <row r="30" spans="2:71" s="2" customFormat="1" ht="14.4" hidden="1" customHeight="1">
      <c r="B30" s="46"/>
      <c r="C30" s="47"/>
      <c r="D30" s="47"/>
      <c r="E30" s="47"/>
      <c r="F30" s="48" t="s">
        <v>49</v>
      </c>
      <c r="G30" s="47"/>
      <c r="H30" s="47"/>
      <c r="I30" s="47"/>
      <c r="J30" s="47"/>
      <c r="K30" s="47"/>
      <c r="L30" s="345">
        <v>0</v>
      </c>
      <c r="M30" s="346"/>
      <c r="N30" s="346"/>
      <c r="O30" s="346"/>
      <c r="P30" s="47"/>
      <c r="Q30" s="47"/>
      <c r="R30" s="47"/>
      <c r="S30" s="47"/>
      <c r="T30" s="47"/>
      <c r="U30" s="47"/>
      <c r="V30" s="47"/>
      <c r="W30" s="347">
        <f>ROUND(BD51,2)</f>
        <v>0</v>
      </c>
      <c r="X30" s="346"/>
      <c r="Y30" s="346"/>
      <c r="Z30" s="346"/>
      <c r="AA30" s="346"/>
      <c r="AB30" s="346"/>
      <c r="AC30" s="346"/>
      <c r="AD30" s="346"/>
      <c r="AE30" s="346"/>
      <c r="AF30" s="47"/>
      <c r="AG30" s="47"/>
      <c r="AH30" s="47"/>
      <c r="AI30" s="47"/>
      <c r="AJ30" s="47"/>
      <c r="AK30" s="347">
        <v>0</v>
      </c>
      <c r="AL30" s="346"/>
      <c r="AM30" s="346"/>
      <c r="AN30" s="346"/>
      <c r="AO30" s="346"/>
      <c r="AP30" s="47"/>
      <c r="AQ30" s="49"/>
      <c r="BE30" s="353"/>
    </row>
    <row r="31" spans="2:71" s="1" customFormat="1" ht="6.9" customHeight="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4"/>
      <c r="BE31" s="353"/>
    </row>
    <row r="32" spans="2:71" s="1" customFormat="1" ht="25.95" customHeight="1">
      <c r="B32" s="40"/>
      <c r="C32" s="50"/>
      <c r="D32" s="51" t="s">
        <v>50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3" t="s">
        <v>51</v>
      </c>
      <c r="U32" s="52"/>
      <c r="V32" s="52"/>
      <c r="W32" s="52"/>
      <c r="X32" s="348" t="s">
        <v>52</v>
      </c>
      <c r="Y32" s="349"/>
      <c r="Z32" s="349"/>
      <c r="AA32" s="349"/>
      <c r="AB32" s="349"/>
      <c r="AC32" s="52"/>
      <c r="AD32" s="52"/>
      <c r="AE32" s="52"/>
      <c r="AF32" s="52"/>
      <c r="AG32" s="52"/>
      <c r="AH32" s="52"/>
      <c r="AI32" s="52"/>
      <c r="AJ32" s="52"/>
      <c r="AK32" s="350">
        <f>SUM(AK23:AK30)</f>
        <v>0</v>
      </c>
      <c r="AL32" s="349"/>
      <c r="AM32" s="349"/>
      <c r="AN32" s="349"/>
      <c r="AO32" s="351"/>
      <c r="AP32" s="50"/>
      <c r="AQ32" s="54"/>
      <c r="BE32" s="353"/>
    </row>
    <row r="33" spans="2:56" s="1" customFormat="1" ht="6.9" customHeight="1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4"/>
    </row>
    <row r="34" spans="2:56" s="1" customFormat="1" ht="6.9" customHeight="1"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7"/>
    </row>
    <row r="38" spans="2:56" s="1" customFormat="1" ht="6.9" customHeight="1"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60"/>
    </row>
    <row r="39" spans="2:56" s="1" customFormat="1" ht="36.9" customHeight="1">
      <c r="B39" s="40"/>
      <c r="C39" s="61" t="s">
        <v>53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0"/>
    </row>
    <row r="40" spans="2:56" s="1" customFormat="1" ht="6.9" customHeight="1">
      <c r="B40" s="40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0"/>
    </row>
    <row r="41" spans="2:56" s="3" customFormat="1" ht="14.4" customHeight="1">
      <c r="B41" s="63"/>
      <c r="C41" s="64" t="s">
        <v>15</v>
      </c>
      <c r="D41" s="65"/>
      <c r="E41" s="65"/>
      <c r="F41" s="65"/>
      <c r="G41" s="65"/>
      <c r="H41" s="65"/>
      <c r="I41" s="65"/>
      <c r="J41" s="65"/>
      <c r="K41" s="65"/>
      <c r="L41" s="65" t="str">
        <f>K5</f>
        <v>HALENKOVICE-2018</v>
      </c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6"/>
    </row>
    <row r="42" spans="2:56" s="4" customFormat="1" ht="36.9" customHeight="1">
      <c r="B42" s="67"/>
      <c r="C42" s="68" t="s">
        <v>18</v>
      </c>
      <c r="D42" s="69"/>
      <c r="E42" s="69"/>
      <c r="F42" s="69"/>
      <c r="G42" s="69"/>
      <c r="H42" s="69"/>
      <c r="I42" s="69"/>
      <c r="J42" s="69"/>
      <c r="K42" s="69"/>
      <c r="L42" s="331" t="str">
        <f>K6</f>
        <v>Modernizace odborné učebny fyziky - chemie - ZŠ a MŠ - Pláňavy 550, 763 63 Halenkovice</v>
      </c>
      <c r="M42" s="332"/>
      <c r="N42" s="332"/>
      <c r="O42" s="332"/>
      <c r="P42" s="332"/>
      <c r="Q42" s="332"/>
      <c r="R42" s="332"/>
      <c r="S42" s="332"/>
      <c r="T42" s="332"/>
      <c r="U42" s="332"/>
      <c r="V42" s="332"/>
      <c r="W42" s="332"/>
      <c r="X42" s="332"/>
      <c r="Y42" s="332"/>
      <c r="Z42" s="332"/>
      <c r="AA42" s="332"/>
      <c r="AB42" s="332"/>
      <c r="AC42" s="332"/>
      <c r="AD42" s="332"/>
      <c r="AE42" s="332"/>
      <c r="AF42" s="332"/>
      <c r="AG42" s="332"/>
      <c r="AH42" s="332"/>
      <c r="AI42" s="332"/>
      <c r="AJ42" s="332"/>
      <c r="AK42" s="332"/>
      <c r="AL42" s="332"/>
      <c r="AM42" s="332"/>
      <c r="AN42" s="332"/>
      <c r="AO42" s="332"/>
      <c r="AP42" s="69"/>
      <c r="AQ42" s="69"/>
      <c r="AR42" s="70"/>
    </row>
    <row r="43" spans="2:56" s="1" customFormat="1" ht="6.9" customHeight="1">
      <c r="B43" s="40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0"/>
    </row>
    <row r="44" spans="2:56" s="1" customFormat="1" ht="13.2">
      <c r="B44" s="40"/>
      <c r="C44" s="64" t="s">
        <v>23</v>
      </c>
      <c r="D44" s="62"/>
      <c r="E44" s="62"/>
      <c r="F44" s="62"/>
      <c r="G44" s="62"/>
      <c r="H44" s="62"/>
      <c r="I44" s="62"/>
      <c r="J44" s="62"/>
      <c r="K44" s="62"/>
      <c r="L44" s="71" t="str">
        <f>IF(K8="","",K8)</f>
        <v>Pláňavy 550, 763 63 Halenkovice</v>
      </c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4" t="s">
        <v>25</v>
      </c>
      <c r="AJ44" s="62"/>
      <c r="AK44" s="62"/>
      <c r="AL44" s="62"/>
      <c r="AM44" s="333" t="str">
        <f>IF(AN8= "","",AN8)</f>
        <v>3. 11. 2018</v>
      </c>
      <c r="AN44" s="333"/>
      <c r="AO44" s="62"/>
      <c r="AP44" s="62"/>
      <c r="AQ44" s="62"/>
      <c r="AR44" s="60"/>
    </row>
    <row r="45" spans="2:56" s="1" customFormat="1" ht="6.9" customHeight="1">
      <c r="B45" s="40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0"/>
    </row>
    <row r="46" spans="2:56" s="1" customFormat="1" ht="13.2">
      <c r="B46" s="40"/>
      <c r="C46" s="64" t="s">
        <v>27</v>
      </c>
      <c r="D46" s="62"/>
      <c r="E46" s="62"/>
      <c r="F46" s="62"/>
      <c r="G46" s="62"/>
      <c r="H46" s="62"/>
      <c r="I46" s="62"/>
      <c r="J46" s="62"/>
      <c r="K46" s="62"/>
      <c r="L46" s="65" t="str">
        <f>IF(E11= "","",E11)</f>
        <v>ZŠ a MŠ - Pláňavy 550, 763 63 Halenkovice</v>
      </c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4" t="s">
        <v>34</v>
      </c>
      <c r="AJ46" s="62"/>
      <c r="AK46" s="62"/>
      <c r="AL46" s="62"/>
      <c r="AM46" s="334" t="str">
        <f>IF(E17="","",E17)</f>
        <v>LAB CZ s.r.o.,Průmyslová 1200, 500 02 Hradec Král.</v>
      </c>
      <c r="AN46" s="334"/>
      <c r="AO46" s="334"/>
      <c r="AP46" s="334"/>
      <c r="AQ46" s="62"/>
      <c r="AR46" s="60"/>
      <c r="AS46" s="335" t="s">
        <v>54</v>
      </c>
      <c r="AT46" s="336"/>
      <c r="AU46" s="73"/>
      <c r="AV46" s="73"/>
      <c r="AW46" s="73"/>
      <c r="AX46" s="73"/>
      <c r="AY46" s="73"/>
      <c r="AZ46" s="73"/>
      <c r="BA46" s="73"/>
      <c r="BB46" s="73"/>
      <c r="BC46" s="73"/>
      <c r="BD46" s="74"/>
    </row>
    <row r="47" spans="2:56" s="1" customFormat="1" ht="13.2">
      <c r="B47" s="40"/>
      <c r="C47" s="64" t="s">
        <v>32</v>
      </c>
      <c r="D47" s="62"/>
      <c r="E47" s="62"/>
      <c r="F47" s="62"/>
      <c r="G47" s="62"/>
      <c r="H47" s="62"/>
      <c r="I47" s="62"/>
      <c r="J47" s="62"/>
      <c r="K47" s="62"/>
      <c r="L47" s="65" t="str">
        <f>IF(E14= "Vyplň údaj","",E14)</f>
        <v/>
      </c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0"/>
      <c r="AS47" s="337"/>
      <c r="AT47" s="338"/>
      <c r="AU47" s="75"/>
      <c r="AV47" s="75"/>
      <c r="AW47" s="75"/>
      <c r="AX47" s="75"/>
      <c r="AY47" s="75"/>
      <c r="AZ47" s="75"/>
      <c r="BA47" s="75"/>
      <c r="BB47" s="75"/>
      <c r="BC47" s="75"/>
      <c r="BD47" s="76"/>
    </row>
    <row r="48" spans="2:56" s="1" customFormat="1" ht="10.95" customHeight="1">
      <c r="B48" s="40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0"/>
      <c r="AS48" s="339"/>
      <c r="AT48" s="340"/>
      <c r="AU48" s="41"/>
      <c r="AV48" s="41"/>
      <c r="AW48" s="41"/>
      <c r="AX48" s="41"/>
      <c r="AY48" s="41"/>
      <c r="AZ48" s="41"/>
      <c r="BA48" s="41"/>
      <c r="BB48" s="41"/>
      <c r="BC48" s="41"/>
      <c r="BD48" s="77"/>
    </row>
    <row r="49" spans="1:91" s="1" customFormat="1" ht="29.25" customHeight="1">
      <c r="B49" s="40"/>
      <c r="C49" s="341" t="s">
        <v>55</v>
      </c>
      <c r="D49" s="342"/>
      <c r="E49" s="342"/>
      <c r="F49" s="342"/>
      <c r="G49" s="342"/>
      <c r="H49" s="78"/>
      <c r="I49" s="343" t="s">
        <v>56</v>
      </c>
      <c r="J49" s="342"/>
      <c r="K49" s="342"/>
      <c r="L49" s="342"/>
      <c r="M49" s="342"/>
      <c r="N49" s="342"/>
      <c r="O49" s="342"/>
      <c r="P49" s="342"/>
      <c r="Q49" s="342"/>
      <c r="R49" s="342"/>
      <c r="S49" s="342"/>
      <c r="T49" s="342"/>
      <c r="U49" s="342"/>
      <c r="V49" s="342"/>
      <c r="W49" s="342"/>
      <c r="X49" s="342"/>
      <c r="Y49" s="342"/>
      <c r="Z49" s="342"/>
      <c r="AA49" s="342"/>
      <c r="AB49" s="342"/>
      <c r="AC49" s="342"/>
      <c r="AD49" s="342"/>
      <c r="AE49" s="342"/>
      <c r="AF49" s="342"/>
      <c r="AG49" s="344" t="s">
        <v>57</v>
      </c>
      <c r="AH49" s="342"/>
      <c r="AI49" s="342"/>
      <c r="AJ49" s="342"/>
      <c r="AK49" s="342"/>
      <c r="AL49" s="342"/>
      <c r="AM49" s="342"/>
      <c r="AN49" s="343" t="s">
        <v>58</v>
      </c>
      <c r="AO49" s="342"/>
      <c r="AP49" s="342"/>
      <c r="AQ49" s="79" t="s">
        <v>59</v>
      </c>
      <c r="AR49" s="60"/>
      <c r="AS49" s="80" t="s">
        <v>60</v>
      </c>
      <c r="AT49" s="81" t="s">
        <v>61</v>
      </c>
      <c r="AU49" s="81" t="s">
        <v>62</v>
      </c>
      <c r="AV49" s="81" t="s">
        <v>63</v>
      </c>
      <c r="AW49" s="81" t="s">
        <v>64</v>
      </c>
      <c r="AX49" s="81" t="s">
        <v>65</v>
      </c>
      <c r="AY49" s="81" t="s">
        <v>66</v>
      </c>
      <c r="AZ49" s="81" t="s">
        <v>67</v>
      </c>
      <c r="BA49" s="81" t="s">
        <v>68</v>
      </c>
      <c r="BB49" s="81" t="s">
        <v>69</v>
      </c>
      <c r="BC49" s="81" t="s">
        <v>70</v>
      </c>
      <c r="BD49" s="82" t="s">
        <v>71</v>
      </c>
    </row>
    <row r="50" spans="1:91" s="1" customFormat="1" ht="10.95" customHeight="1">
      <c r="B50" s="40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0"/>
      <c r="AS50" s="83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5"/>
    </row>
    <row r="51" spans="1:91" s="4" customFormat="1" ht="32.4" customHeight="1">
      <c r="B51" s="67"/>
      <c r="C51" s="86" t="s">
        <v>72</v>
      </c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329">
        <f>ROUND(AG52,2)</f>
        <v>0</v>
      </c>
      <c r="AH51" s="329"/>
      <c r="AI51" s="329"/>
      <c r="AJ51" s="329"/>
      <c r="AK51" s="329"/>
      <c r="AL51" s="329"/>
      <c r="AM51" s="329"/>
      <c r="AN51" s="330">
        <f>SUM(AG51,AT51)</f>
        <v>0</v>
      </c>
      <c r="AO51" s="330"/>
      <c r="AP51" s="330"/>
      <c r="AQ51" s="88" t="s">
        <v>21</v>
      </c>
      <c r="AR51" s="70"/>
      <c r="AS51" s="89">
        <f>ROUND(AS52,2)</f>
        <v>0</v>
      </c>
      <c r="AT51" s="90">
        <f>ROUND(SUM(AV51:AW51),2)</f>
        <v>0</v>
      </c>
      <c r="AU51" s="91">
        <f>ROUND(AU52,5)</f>
        <v>0</v>
      </c>
      <c r="AV51" s="90">
        <f>ROUND(AZ51*L26,2)</f>
        <v>0</v>
      </c>
      <c r="AW51" s="90">
        <f>ROUND(BA51*L27,2)</f>
        <v>0</v>
      </c>
      <c r="AX51" s="90">
        <f>ROUND(BB51*L26,2)</f>
        <v>0</v>
      </c>
      <c r="AY51" s="90">
        <f>ROUND(BC51*L27,2)</f>
        <v>0</v>
      </c>
      <c r="AZ51" s="90">
        <f>ROUND(AZ52,2)</f>
        <v>0</v>
      </c>
      <c r="BA51" s="90">
        <f>ROUND(BA52,2)</f>
        <v>0</v>
      </c>
      <c r="BB51" s="90">
        <f>ROUND(BB52,2)</f>
        <v>0</v>
      </c>
      <c r="BC51" s="90">
        <f>ROUND(BC52,2)</f>
        <v>0</v>
      </c>
      <c r="BD51" s="92">
        <f>ROUND(BD52,2)</f>
        <v>0</v>
      </c>
      <c r="BS51" s="93" t="s">
        <v>73</v>
      </c>
      <c r="BT51" s="93" t="s">
        <v>74</v>
      </c>
      <c r="BU51" s="94" t="s">
        <v>75</v>
      </c>
      <c r="BV51" s="93" t="s">
        <v>76</v>
      </c>
      <c r="BW51" s="93" t="s">
        <v>7</v>
      </c>
      <c r="BX51" s="93" t="s">
        <v>77</v>
      </c>
      <c r="CL51" s="93" t="s">
        <v>21</v>
      </c>
    </row>
    <row r="52" spans="1:91" s="5" customFormat="1" ht="31.5" customHeight="1">
      <c r="A52" s="95" t="s">
        <v>78</v>
      </c>
      <c r="B52" s="96"/>
      <c r="C52" s="97"/>
      <c r="D52" s="328" t="s">
        <v>79</v>
      </c>
      <c r="E52" s="328"/>
      <c r="F52" s="328"/>
      <c r="G52" s="328"/>
      <c r="H52" s="328"/>
      <c r="I52" s="98"/>
      <c r="J52" s="328" t="s">
        <v>80</v>
      </c>
      <c r="K52" s="328"/>
      <c r="L52" s="328"/>
      <c r="M52" s="328"/>
      <c r="N52" s="328"/>
      <c r="O52" s="328"/>
      <c r="P52" s="328"/>
      <c r="Q52" s="328"/>
      <c r="R52" s="328"/>
      <c r="S52" s="328"/>
      <c r="T52" s="328"/>
      <c r="U52" s="328"/>
      <c r="V52" s="328"/>
      <c r="W52" s="328"/>
      <c r="X52" s="328"/>
      <c r="Y52" s="328"/>
      <c r="Z52" s="328"/>
      <c r="AA52" s="328"/>
      <c r="AB52" s="328"/>
      <c r="AC52" s="328"/>
      <c r="AD52" s="328"/>
      <c r="AE52" s="328"/>
      <c r="AF52" s="328"/>
      <c r="AG52" s="326">
        <f>'1.NP - ModernizacE odborn...'!J27</f>
        <v>0</v>
      </c>
      <c r="AH52" s="327"/>
      <c r="AI52" s="327"/>
      <c r="AJ52" s="327"/>
      <c r="AK52" s="327"/>
      <c r="AL52" s="327"/>
      <c r="AM52" s="327"/>
      <c r="AN52" s="326">
        <f>SUM(AG52,AT52)</f>
        <v>0</v>
      </c>
      <c r="AO52" s="327"/>
      <c r="AP52" s="327"/>
      <c r="AQ52" s="99" t="s">
        <v>81</v>
      </c>
      <c r="AR52" s="100"/>
      <c r="AS52" s="101">
        <v>0</v>
      </c>
      <c r="AT52" s="102">
        <f>ROUND(SUM(AV52:AW52),2)</f>
        <v>0</v>
      </c>
      <c r="AU52" s="103">
        <f>'1.NP - ModernizacE odborn...'!P96</f>
        <v>0</v>
      </c>
      <c r="AV52" s="102">
        <f>'1.NP - ModernizacE odborn...'!J30</f>
        <v>0</v>
      </c>
      <c r="AW52" s="102">
        <f>'1.NP - ModernizacE odborn...'!J31</f>
        <v>0</v>
      </c>
      <c r="AX52" s="102">
        <f>'1.NP - ModernizacE odborn...'!J32</f>
        <v>0</v>
      </c>
      <c r="AY52" s="102">
        <f>'1.NP - ModernizacE odborn...'!J33</f>
        <v>0</v>
      </c>
      <c r="AZ52" s="102">
        <f>'1.NP - ModernizacE odborn...'!F30</f>
        <v>0</v>
      </c>
      <c r="BA52" s="102">
        <f>'1.NP - ModernizacE odborn...'!F31</f>
        <v>0</v>
      </c>
      <c r="BB52" s="102">
        <f>'1.NP - ModernizacE odborn...'!F32</f>
        <v>0</v>
      </c>
      <c r="BC52" s="102">
        <f>'1.NP - ModernizacE odborn...'!F33</f>
        <v>0</v>
      </c>
      <c r="BD52" s="104">
        <f>'1.NP - ModernizacE odborn...'!F34</f>
        <v>0</v>
      </c>
      <c r="BT52" s="105" t="s">
        <v>82</v>
      </c>
      <c r="BV52" s="105" t="s">
        <v>76</v>
      </c>
      <c r="BW52" s="105" t="s">
        <v>83</v>
      </c>
      <c r="BX52" s="105" t="s">
        <v>7</v>
      </c>
      <c r="CL52" s="105" t="s">
        <v>21</v>
      </c>
      <c r="CM52" s="105" t="s">
        <v>84</v>
      </c>
    </row>
    <row r="53" spans="1:91" s="1" customFormat="1" ht="30" customHeight="1">
      <c r="B53" s="40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0"/>
    </row>
    <row r="54" spans="1:91" s="1" customFormat="1" ht="6.9" customHeight="1">
      <c r="B54" s="55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60"/>
    </row>
  </sheetData>
  <sheetProtection algorithmName="SHA-512" hashValue="hBRasVpl9ijzi1e8+0lSTUp5XFHr18lD5Eq6LmDeDaDKyJYoZV8OzdJQ8K3JDTud5vs+3tIC6LzNcEau0eBsxA==" saltValue="qykiebHZdIAV8SQOFItrW3uPocSa/dut8swMxS3XiS4yaBJ+LAQMf8ekZgmtWZN2XVV+qISo5FXdhfr92RACMQ==" spinCount="100000" sheet="1" objects="1" scenarios="1" formatColumns="0" formatRows="0"/>
  <mergeCells count="41">
    <mergeCell ref="W27:AE27"/>
    <mergeCell ref="AK27:AO27"/>
    <mergeCell ref="L28:O28"/>
    <mergeCell ref="L29:O29"/>
    <mergeCell ref="W29:AE29"/>
    <mergeCell ref="AK29:AO29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30:AE30"/>
    <mergeCell ref="AK30:AO30"/>
    <mergeCell ref="X32:AB32"/>
    <mergeCell ref="AK32:AO32"/>
    <mergeCell ref="W28:AE28"/>
    <mergeCell ref="AK28:AO28"/>
    <mergeCell ref="AR2:BE2"/>
    <mergeCell ref="AN52:AP52"/>
    <mergeCell ref="AG52:AM52"/>
    <mergeCell ref="D52:H52"/>
    <mergeCell ref="J52:AF52"/>
    <mergeCell ref="AG51:AM51"/>
    <mergeCell ref="AN51:AP51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</mergeCells>
  <hyperlinks>
    <hyperlink ref="K1:S1" location="C2" display="1) Rekapitulace stavby"/>
    <hyperlink ref="W1:AI1" location="C51" display="2) Rekapitulace objektů stavby a soupisů prací"/>
    <hyperlink ref="A52" location="'1.NP - ModernizacE odborn...'!C2" display="/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354"/>
  <sheetViews>
    <sheetView showGridLines="0" tabSelected="1" workbookViewId="0">
      <pane ySplit="1" topLeftCell="A2" activePane="bottomLeft" state="frozen"/>
      <selection pane="bottomLeft" activeCell="E9" sqref="E9:H9"/>
    </sheetView>
  </sheetViews>
  <sheetFormatPr defaultRowHeight="12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75" customWidth="1"/>
    <col min="7" max="7" width="8.7109375" customWidth="1"/>
    <col min="8" max="8" width="11.140625" customWidth="1"/>
    <col min="9" max="9" width="12.7109375" style="106" customWidth="1"/>
    <col min="10" max="10" width="23.42578125" customWidth="1"/>
    <col min="11" max="11" width="15.42578125" customWidth="1"/>
    <col min="13" max="18" width="9.28515625" hidden="1"/>
    <col min="19" max="19" width="8.140625" hidden="1" customWidth="1"/>
    <col min="20" max="20" width="29.710937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70" ht="21.75" customHeight="1">
      <c r="A1" s="20"/>
      <c r="B1" s="107"/>
      <c r="C1" s="107"/>
      <c r="D1" s="108" t="s">
        <v>1</v>
      </c>
      <c r="E1" s="107"/>
      <c r="F1" s="109" t="s">
        <v>85</v>
      </c>
      <c r="G1" s="367" t="s">
        <v>86</v>
      </c>
      <c r="H1" s="367"/>
      <c r="I1" s="110"/>
      <c r="J1" s="109" t="s">
        <v>87</v>
      </c>
      <c r="K1" s="108" t="s">
        <v>88</v>
      </c>
      <c r="L1" s="109" t="s">
        <v>89</v>
      </c>
      <c r="M1" s="109"/>
      <c r="N1" s="109"/>
      <c r="O1" s="109"/>
      <c r="P1" s="109"/>
      <c r="Q1" s="109"/>
      <c r="R1" s="109"/>
      <c r="S1" s="109"/>
      <c r="T1" s="109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" customHeight="1"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AT2" s="23" t="s">
        <v>83</v>
      </c>
    </row>
    <row r="3" spans="1:70" ht="6.9" customHeight="1">
      <c r="B3" s="24"/>
      <c r="C3" s="25"/>
      <c r="D3" s="25"/>
      <c r="E3" s="25"/>
      <c r="F3" s="25"/>
      <c r="G3" s="25"/>
      <c r="H3" s="25"/>
      <c r="I3" s="111"/>
      <c r="J3" s="25"/>
      <c r="K3" s="26"/>
      <c r="AT3" s="23" t="s">
        <v>84</v>
      </c>
    </row>
    <row r="4" spans="1:70" ht="36.9" customHeight="1">
      <c r="B4" s="27"/>
      <c r="C4" s="28"/>
      <c r="D4" s="29" t="s">
        <v>90</v>
      </c>
      <c r="E4" s="28"/>
      <c r="F4" s="28"/>
      <c r="G4" s="28"/>
      <c r="H4" s="28"/>
      <c r="I4" s="112"/>
      <c r="J4" s="28"/>
      <c r="K4" s="30"/>
      <c r="M4" s="31" t="s">
        <v>12</v>
      </c>
      <c r="AT4" s="23" t="s">
        <v>6</v>
      </c>
    </row>
    <row r="5" spans="1:70" ht="6.9" customHeight="1">
      <c r="B5" s="27"/>
      <c r="C5" s="28"/>
      <c r="D5" s="28"/>
      <c r="E5" s="28"/>
      <c r="F5" s="28"/>
      <c r="G5" s="28"/>
      <c r="H5" s="28"/>
      <c r="I5" s="112"/>
      <c r="J5" s="28"/>
      <c r="K5" s="30"/>
    </row>
    <row r="6" spans="1:70" ht="13.2">
      <c r="B6" s="27"/>
      <c r="C6" s="28"/>
      <c r="D6" s="36" t="s">
        <v>18</v>
      </c>
      <c r="E6" s="28"/>
      <c r="F6" s="28"/>
      <c r="G6" s="28"/>
      <c r="H6" s="28"/>
      <c r="I6" s="112"/>
      <c r="J6" s="28"/>
      <c r="K6" s="30"/>
    </row>
    <row r="7" spans="1:70" ht="16.5" customHeight="1">
      <c r="B7" s="27"/>
      <c r="C7" s="28"/>
      <c r="D7" s="28"/>
      <c r="E7" s="368" t="str">
        <f>'Rekapitulace stavby'!K6</f>
        <v>Modernizace odborné učebny fyziky - chemie - ZŠ a MŠ - Pláňavy 550, 763 63 Halenkovice</v>
      </c>
      <c r="F7" s="369"/>
      <c r="G7" s="369"/>
      <c r="H7" s="369"/>
      <c r="I7" s="112"/>
      <c r="J7" s="28"/>
      <c r="K7" s="30"/>
    </row>
    <row r="8" spans="1:70" s="1" customFormat="1" ht="13.2">
      <c r="B8" s="40"/>
      <c r="C8" s="41"/>
      <c r="D8" s="36" t="s">
        <v>91</v>
      </c>
      <c r="E8" s="41"/>
      <c r="F8" s="41"/>
      <c r="G8" s="41"/>
      <c r="H8" s="41"/>
      <c r="I8" s="113"/>
      <c r="J8" s="41"/>
      <c r="K8" s="44"/>
    </row>
    <row r="9" spans="1:70" s="1" customFormat="1" ht="50.1" customHeight="1">
      <c r="B9" s="40"/>
      <c r="C9" s="41"/>
      <c r="D9" s="41"/>
      <c r="E9" s="370" t="s">
        <v>92</v>
      </c>
      <c r="F9" s="371"/>
      <c r="G9" s="371"/>
      <c r="H9" s="371"/>
      <c r="I9" s="113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13"/>
      <c r="J10" s="41"/>
      <c r="K10" s="44"/>
    </row>
    <row r="11" spans="1:70" s="1" customFormat="1" ht="14.4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4" t="s">
        <v>22</v>
      </c>
      <c r="J11" s="34" t="s">
        <v>21</v>
      </c>
      <c r="K11" s="44"/>
    </row>
    <row r="12" spans="1:70" s="1" customFormat="1" ht="14.4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4" t="s">
        <v>25</v>
      </c>
      <c r="J12" s="115" t="str">
        <f>'Rekapitulace stavby'!AN8</f>
        <v>3. 11. 2018</v>
      </c>
      <c r="K12" s="44"/>
    </row>
    <row r="13" spans="1:70" s="1" customFormat="1" ht="10.95" customHeight="1">
      <c r="B13" s="40"/>
      <c r="C13" s="41"/>
      <c r="D13" s="41"/>
      <c r="E13" s="41"/>
      <c r="F13" s="41"/>
      <c r="G13" s="41"/>
      <c r="H13" s="41"/>
      <c r="I13" s="113"/>
      <c r="J13" s="41"/>
      <c r="K13" s="44"/>
    </row>
    <row r="14" spans="1:70" s="1" customFormat="1" ht="14.4" customHeight="1">
      <c r="B14" s="40"/>
      <c r="C14" s="41"/>
      <c r="D14" s="36" t="s">
        <v>27</v>
      </c>
      <c r="E14" s="41"/>
      <c r="F14" s="41"/>
      <c r="G14" s="41"/>
      <c r="H14" s="41"/>
      <c r="I14" s="114" t="s">
        <v>28</v>
      </c>
      <c r="J14" s="34" t="s">
        <v>29</v>
      </c>
      <c r="K14" s="44"/>
    </row>
    <row r="15" spans="1:70" s="1" customFormat="1" ht="18" customHeight="1">
      <c r="B15" s="40"/>
      <c r="C15" s="41"/>
      <c r="D15" s="41"/>
      <c r="E15" s="34" t="s">
        <v>30</v>
      </c>
      <c r="F15" s="41"/>
      <c r="G15" s="41"/>
      <c r="H15" s="41"/>
      <c r="I15" s="114" t="s">
        <v>31</v>
      </c>
      <c r="J15" s="34" t="s">
        <v>21</v>
      </c>
      <c r="K15" s="44"/>
    </row>
    <row r="16" spans="1:70" s="1" customFormat="1" ht="6.9" customHeight="1">
      <c r="B16" s="40"/>
      <c r="C16" s="41"/>
      <c r="D16" s="41"/>
      <c r="E16" s="41"/>
      <c r="F16" s="41"/>
      <c r="G16" s="41"/>
      <c r="H16" s="41"/>
      <c r="I16" s="113"/>
      <c r="J16" s="41"/>
      <c r="K16" s="44"/>
    </row>
    <row r="17" spans="2:11" s="1" customFormat="1" ht="14.4" customHeight="1">
      <c r="B17" s="40"/>
      <c r="C17" s="41"/>
      <c r="D17" s="36" t="s">
        <v>32</v>
      </c>
      <c r="E17" s="41"/>
      <c r="F17" s="41"/>
      <c r="G17" s="41"/>
      <c r="H17" s="41"/>
      <c r="I17" s="114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4" t="s">
        <v>31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" customHeight="1">
      <c r="B19" s="40"/>
      <c r="C19" s="41"/>
      <c r="D19" s="41"/>
      <c r="E19" s="41"/>
      <c r="F19" s="41"/>
      <c r="G19" s="41"/>
      <c r="H19" s="41"/>
      <c r="I19" s="113"/>
      <c r="J19" s="41"/>
      <c r="K19" s="44"/>
    </row>
    <row r="20" spans="2:11" s="1" customFormat="1" ht="14.4" customHeight="1">
      <c r="B20" s="40"/>
      <c r="C20" s="41"/>
      <c r="D20" s="36" t="s">
        <v>34</v>
      </c>
      <c r="E20" s="41"/>
      <c r="F20" s="41"/>
      <c r="G20" s="41"/>
      <c r="H20" s="41"/>
      <c r="I20" s="114" t="s">
        <v>28</v>
      </c>
      <c r="J20" s="34" t="s">
        <v>35</v>
      </c>
      <c r="K20" s="44"/>
    </row>
    <row r="21" spans="2:11" s="1" customFormat="1" ht="18" customHeight="1">
      <c r="B21" s="40"/>
      <c r="C21" s="41"/>
      <c r="D21" s="41"/>
      <c r="E21" s="34" t="s">
        <v>36</v>
      </c>
      <c r="F21" s="41"/>
      <c r="G21" s="41"/>
      <c r="H21" s="41"/>
      <c r="I21" s="114" t="s">
        <v>31</v>
      </c>
      <c r="J21" s="34" t="s">
        <v>21</v>
      </c>
      <c r="K21" s="44"/>
    </row>
    <row r="22" spans="2:11" s="1" customFormat="1" ht="6.9" customHeight="1">
      <c r="B22" s="40"/>
      <c r="C22" s="41"/>
      <c r="D22" s="41"/>
      <c r="E22" s="41"/>
      <c r="F22" s="41"/>
      <c r="G22" s="41"/>
      <c r="H22" s="41"/>
      <c r="I22" s="113"/>
      <c r="J22" s="41"/>
      <c r="K22" s="44"/>
    </row>
    <row r="23" spans="2:11" s="1" customFormat="1" ht="14.4" customHeight="1">
      <c r="B23" s="40"/>
      <c r="C23" s="41"/>
      <c r="D23" s="36" t="s">
        <v>38</v>
      </c>
      <c r="E23" s="41"/>
      <c r="F23" s="41"/>
      <c r="G23" s="41"/>
      <c r="H23" s="41"/>
      <c r="I23" s="113"/>
      <c r="J23" s="41"/>
      <c r="K23" s="44"/>
    </row>
    <row r="24" spans="2:11" s="6" customFormat="1" ht="185.25" customHeight="1">
      <c r="B24" s="116"/>
      <c r="C24" s="117"/>
      <c r="D24" s="117"/>
      <c r="E24" s="359" t="s">
        <v>93</v>
      </c>
      <c r="F24" s="359"/>
      <c r="G24" s="359"/>
      <c r="H24" s="359"/>
      <c r="I24" s="118"/>
      <c r="J24" s="117"/>
      <c r="K24" s="119"/>
    </row>
    <row r="25" spans="2:11" s="1" customFormat="1" ht="6.9" customHeight="1">
      <c r="B25" s="40"/>
      <c r="C25" s="41"/>
      <c r="D25" s="41"/>
      <c r="E25" s="41"/>
      <c r="F25" s="41"/>
      <c r="G25" s="41"/>
      <c r="H25" s="41"/>
      <c r="I25" s="113"/>
      <c r="J25" s="41"/>
      <c r="K25" s="44"/>
    </row>
    <row r="26" spans="2:11" s="1" customFormat="1" ht="6.9" customHeight="1">
      <c r="B26" s="40"/>
      <c r="C26" s="41"/>
      <c r="D26" s="84"/>
      <c r="E26" s="84"/>
      <c r="F26" s="84"/>
      <c r="G26" s="84"/>
      <c r="H26" s="84"/>
      <c r="I26" s="120"/>
      <c r="J26" s="84"/>
      <c r="K26" s="121"/>
    </row>
    <row r="27" spans="2:11" s="1" customFormat="1" ht="25.35" customHeight="1">
      <c r="B27" s="40"/>
      <c r="C27" s="41"/>
      <c r="D27" s="122" t="s">
        <v>40</v>
      </c>
      <c r="E27" s="41"/>
      <c r="F27" s="41"/>
      <c r="G27" s="41"/>
      <c r="H27" s="41"/>
      <c r="I27" s="113"/>
      <c r="J27" s="123">
        <f>ROUND(J96,2)</f>
        <v>0</v>
      </c>
      <c r="K27" s="44"/>
    </row>
    <row r="28" spans="2:11" s="1" customFormat="1" ht="6.9" customHeight="1">
      <c r="B28" s="40"/>
      <c r="C28" s="41"/>
      <c r="D28" s="84"/>
      <c r="E28" s="84"/>
      <c r="F28" s="84"/>
      <c r="G28" s="84"/>
      <c r="H28" s="84"/>
      <c r="I28" s="120"/>
      <c r="J28" s="84"/>
      <c r="K28" s="121"/>
    </row>
    <row r="29" spans="2:11" s="1" customFormat="1" ht="14.4" customHeight="1">
      <c r="B29" s="40"/>
      <c r="C29" s="41"/>
      <c r="D29" s="41"/>
      <c r="E29" s="41"/>
      <c r="F29" s="45" t="s">
        <v>42</v>
      </c>
      <c r="G29" s="41"/>
      <c r="H29" s="41"/>
      <c r="I29" s="124" t="s">
        <v>41</v>
      </c>
      <c r="J29" s="45" t="s">
        <v>43</v>
      </c>
      <c r="K29" s="44"/>
    </row>
    <row r="30" spans="2:11" s="1" customFormat="1" ht="14.4" customHeight="1">
      <c r="B30" s="40"/>
      <c r="C30" s="41"/>
      <c r="D30" s="48" t="s">
        <v>44</v>
      </c>
      <c r="E30" s="48" t="s">
        <v>45</v>
      </c>
      <c r="F30" s="125">
        <f>ROUND(SUM(BE96:BE353), 2)</f>
        <v>0</v>
      </c>
      <c r="G30" s="41"/>
      <c r="H30" s="41"/>
      <c r="I30" s="126">
        <v>0.21</v>
      </c>
      <c r="J30" s="125">
        <f>ROUND(ROUND((SUM(BE96:BE353)), 2)*I30, 2)</f>
        <v>0</v>
      </c>
      <c r="K30" s="44"/>
    </row>
    <row r="31" spans="2:11" s="1" customFormat="1" ht="14.4" customHeight="1">
      <c r="B31" s="40"/>
      <c r="C31" s="41"/>
      <c r="D31" s="41"/>
      <c r="E31" s="48" t="s">
        <v>46</v>
      </c>
      <c r="F31" s="125">
        <f>ROUND(SUM(BF96:BF353), 2)</f>
        <v>0</v>
      </c>
      <c r="G31" s="41"/>
      <c r="H31" s="41"/>
      <c r="I31" s="126">
        <v>0.15</v>
      </c>
      <c r="J31" s="125">
        <f>ROUND(ROUND((SUM(BF96:BF353)), 2)*I31, 2)</f>
        <v>0</v>
      </c>
      <c r="K31" s="44"/>
    </row>
    <row r="32" spans="2:11" s="1" customFormat="1" ht="14.4" hidden="1" customHeight="1">
      <c r="B32" s="40"/>
      <c r="C32" s="41"/>
      <c r="D32" s="41"/>
      <c r="E32" s="48" t="s">
        <v>47</v>
      </c>
      <c r="F32" s="125">
        <f>ROUND(SUM(BG96:BG353), 2)</f>
        <v>0</v>
      </c>
      <c r="G32" s="41"/>
      <c r="H32" s="41"/>
      <c r="I32" s="126">
        <v>0.21</v>
      </c>
      <c r="J32" s="125">
        <v>0</v>
      </c>
      <c r="K32" s="44"/>
    </row>
    <row r="33" spans="2:11" s="1" customFormat="1" ht="14.4" hidden="1" customHeight="1">
      <c r="B33" s="40"/>
      <c r="C33" s="41"/>
      <c r="D33" s="41"/>
      <c r="E33" s="48" t="s">
        <v>48</v>
      </c>
      <c r="F33" s="125">
        <f>ROUND(SUM(BH96:BH353), 2)</f>
        <v>0</v>
      </c>
      <c r="G33" s="41"/>
      <c r="H33" s="41"/>
      <c r="I33" s="126">
        <v>0.15</v>
      </c>
      <c r="J33" s="125">
        <v>0</v>
      </c>
      <c r="K33" s="44"/>
    </row>
    <row r="34" spans="2:11" s="1" customFormat="1" ht="14.4" hidden="1" customHeight="1">
      <c r="B34" s="40"/>
      <c r="C34" s="41"/>
      <c r="D34" s="41"/>
      <c r="E34" s="48" t="s">
        <v>49</v>
      </c>
      <c r="F34" s="125">
        <f>ROUND(SUM(BI96:BI353), 2)</f>
        <v>0</v>
      </c>
      <c r="G34" s="41"/>
      <c r="H34" s="41"/>
      <c r="I34" s="126">
        <v>0</v>
      </c>
      <c r="J34" s="125">
        <v>0</v>
      </c>
      <c r="K34" s="44"/>
    </row>
    <row r="35" spans="2:11" s="1" customFormat="1" ht="6.9" customHeight="1">
      <c r="B35" s="40"/>
      <c r="C35" s="41"/>
      <c r="D35" s="41"/>
      <c r="E35" s="41"/>
      <c r="F35" s="41"/>
      <c r="G35" s="41"/>
      <c r="H35" s="41"/>
      <c r="I35" s="113"/>
      <c r="J35" s="41"/>
      <c r="K35" s="44"/>
    </row>
    <row r="36" spans="2:11" s="1" customFormat="1" ht="25.35" customHeight="1">
      <c r="B36" s="40"/>
      <c r="C36" s="127"/>
      <c r="D36" s="128" t="s">
        <v>50</v>
      </c>
      <c r="E36" s="78"/>
      <c r="F36" s="78"/>
      <c r="G36" s="129" t="s">
        <v>51</v>
      </c>
      <c r="H36" s="130" t="s">
        <v>52</v>
      </c>
      <c r="I36" s="131"/>
      <c r="J36" s="132">
        <f>SUM(J27:J34)</f>
        <v>0</v>
      </c>
      <c r="K36" s="133"/>
    </row>
    <row r="37" spans="2:11" s="1" customFormat="1" ht="14.4" customHeight="1">
      <c r="B37" s="55"/>
      <c r="C37" s="56"/>
      <c r="D37" s="56"/>
      <c r="E37" s="56"/>
      <c r="F37" s="56"/>
      <c r="G37" s="56"/>
      <c r="H37" s="56"/>
      <c r="I37" s="134"/>
      <c r="J37" s="56"/>
      <c r="K37" s="57"/>
    </row>
    <row r="41" spans="2:11" s="1" customFormat="1" ht="6.9" customHeight="1">
      <c r="B41" s="135"/>
      <c r="C41" s="136"/>
      <c r="D41" s="136"/>
      <c r="E41" s="136"/>
      <c r="F41" s="136"/>
      <c r="G41" s="136"/>
      <c r="H41" s="136"/>
      <c r="I41" s="137"/>
      <c r="J41" s="136"/>
      <c r="K41" s="138"/>
    </row>
    <row r="42" spans="2:11" s="1" customFormat="1" ht="36.9" customHeight="1">
      <c r="B42" s="40"/>
      <c r="C42" s="29" t="s">
        <v>94</v>
      </c>
      <c r="D42" s="41"/>
      <c r="E42" s="41"/>
      <c r="F42" s="41"/>
      <c r="G42" s="41"/>
      <c r="H42" s="41"/>
      <c r="I42" s="113"/>
      <c r="J42" s="41"/>
      <c r="K42" s="44"/>
    </row>
    <row r="43" spans="2:11" s="1" customFormat="1" ht="6.9" customHeight="1">
      <c r="B43" s="40"/>
      <c r="C43" s="41"/>
      <c r="D43" s="41"/>
      <c r="E43" s="41"/>
      <c r="F43" s="41"/>
      <c r="G43" s="41"/>
      <c r="H43" s="41"/>
      <c r="I43" s="113"/>
      <c r="J43" s="41"/>
      <c r="K43" s="44"/>
    </row>
    <row r="44" spans="2:11" s="1" customFormat="1" ht="14.4" customHeight="1">
      <c r="B44" s="40"/>
      <c r="C44" s="36" t="s">
        <v>18</v>
      </c>
      <c r="D44" s="41"/>
      <c r="E44" s="41"/>
      <c r="F44" s="41"/>
      <c r="G44" s="41"/>
      <c r="H44" s="41"/>
      <c r="I44" s="113"/>
      <c r="J44" s="41"/>
      <c r="K44" s="44"/>
    </row>
    <row r="45" spans="2:11" s="1" customFormat="1" ht="16.5" customHeight="1">
      <c r="B45" s="40"/>
      <c r="C45" s="41"/>
      <c r="D45" s="41"/>
      <c r="E45" s="368" t="str">
        <f>E7</f>
        <v>Modernizace odborné učebny fyziky - chemie - ZŠ a MŠ - Pláňavy 550, 763 63 Halenkovice</v>
      </c>
      <c r="F45" s="369"/>
      <c r="G45" s="369"/>
      <c r="H45" s="369"/>
      <c r="I45" s="113"/>
      <c r="J45" s="41"/>
      <c r="K45" s="44"/>
    </row>
    <row r="46" spans="2:11" s="1" customFormat="1" ht="14.4" customHeight="1">
      <c r="B46" s="40"/>
      <c r="C46" s="36" t="s">
        <v>91</v>
      </c>
      <c r="D46" s="41"/>
      <c r="E46" s="41"/>
      <c r="F46" s="41"/>
      <c r="G46" s="41"/>
      <c r="H46" s="41"/>
      <c r="I46" s="113"/>
      <c r="J46" s="41"/>
      <c r="K46" s="44"/>
    </row>
    <row r="47" spans="2:11" s="1" customFormat="1" ht="17.25" customHeight="1">
      <c r="B47" s="40"/>
      <c r="C47" s="41"/>
      <c r="D47" s="41"/>
      <c r="E47" s="370" t="str">
        <f>E9</f>
        <v>1.NP - ModernizacE odborné učebny fyziky – chemie včetně stavebních úprav</v>
      </c>
      <c r="F47" s="371"/>
      <c r="G47" s="371"/>
      <c r="H47" s="371"/>
      <c r="I47" s="113"/>
      <c r="J47" s="41"/>
      <c r="K47" s="44"/>
    </row>
    <row r="48" spans="2:11" s="1" customFormat="1" ht="6.9" customHeight="1">
      <c r="B48" s="40"/>
      <c r="C48" s="41"/>
      <c r="D48" s="41"/>
      <c r="E48" s="41"/>
      <c r="F48" s="41"/>
      <c r="G48" s="41"/>
      <c r="H48" s="41"/>
      <c r="I48" s="113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>Pláňavy 550, 763 63 Halenkovice</v>
      </c>
      <c r="G49" s="41"/>
      <c r="H49" s="41"/>
      <c r="I49" s="114" t="s">
        <v>25</v>
      </c>
      <c r="J49" s="115" t="str">
        <f>IF(J12="","",J12)</f>
        <v>3. 11. 2018</v>
      </c>
      <c r="K49" s="44"/>
    </row>
    <row r="50" spans="2:47" s="1" customFormat="1" ht="6.9" customHeight="1">
      <c r="B50" s="40"/>
      <c r="C50" s="41"/>
      <c r="D50" s="41"/>
      <c r="E50" s="41"/>
      <c r="F50" s="41"/>
      <c r="G50" s="41"/>
      <c r="H50" s="41"/>
      <c r="I50" s="113"/>
      <c r="J50" s="41"/>
      <c r="K50" s="44"/>
    </row>
    <row r="51" spans="2:47" s="1" customFormat="1" ht="13.2">
      <c r="B51" s="40"/>
      <c r="C51" s="36" t="s">
        <v>27</v>
      </c>
      <c r="D51" s="41"/>
      <c r="E51" s="41"/>
      <c r="F51" s="34" t="str">
        <f>E15</f>
        <v>ZŠ a MŠ - Pláňavy 550, 763 63 Halenkovice</v>
      </c>
      <c r="G51" s="41"/>
      <c r="H51" s="41"/>
      <c r="I51" s="114" t="s">
        <v>34</v>
      </c>
      <c r="J51" s="359" t="str">
        <f>E21</f>
        <v>LAB CZ s.r.o.,Průmyslová 1200, 500 02 Hradec Král.</v>
      </c>
      <c r="K51" s="44"/>
    </row>
    <row r="52" spans="2:47" s="1" customFormat="1" ht="14.4" customHeight="1">
      <c r="B52" s="40"/>
      <c r="C52" s="36" t="s">
        <v>32</v>
      </c>
      <c r="D52" s="41"/>
      <c r="E52" s="41"/>
      <c r="F52" s="34" t="str">
        <f>IF(E18="","",E18)</f>
        <v/>
      </c>
      <c r="G52" s="41"/>
      <c r="H52" s="41"/>
      <c r="I52" s="113"/>
      <c r="J52" s="363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3"/>
      <c r="J53" s="41"/>
      <c r="K53" s="44"/>
    </row>
    <row r="54" spans="2:47" s="1" customFormat="1" ht="29.25" customHeight="1">
      <c r="B54" s="40"/>
      <c r="C54" s="139" t="s">
        <v>95</v>
      </c>
      <c r="D54" s="127"/>
      <c r="E54" s="127"/>
      <c r="F54" s="127"/>
      <c r="G54" s="127"/>
      <c r="H54" s="127"/>
      <c r="I54" s="140"/>
      <c r="J54" s="141" t="s">
        <v>96</v>
      </c>
      <c r="K54" s="142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3"/>
      <c r="J55" s="41"/>
      <c r="K55" s="44"/>
    </row>
    <row r="56" spans="2:47" s="1" customFormat="1" ht="29.25" customHeight="1">
      <c r="B56" s="40"/>
      <c r="C56" s="143" t="s">
        <v>97</v>
      </c>
      <c r="D56" s="41"/>
      <c r="E56" s="41"/>
      <c r="F56" s="41"/>
      <c r="G56" s="41"/>
      <c r="H56" s="41"/>
      <c r="I56" s="113"/>
      <c r="J56" s="123">
        <f>J96</f>
        <v>0</v>
      </c>
      <c r="K56" s="44"/>
      <c r="AU56" s="23" t="s">
        <v>98</v>
      </c>
    </row>
    <row r="57" spans="2:47" s="7" customFormat="1" ht="24.9" customHeight="1">
      <c r="B57" s="144"/>
      <c r="C57" s="145"/>
      <c r="D57" s="146" t="s">
        <v>99</v>
      </c>
      <c r="E57" s="147"/>
      <c r="F57" s="147"/>
      <c r="G57" s="147"/>
      <c r="H57" s="147"/>
      <c r="I57" s="148"/>
      <c r="J57" s="149">
        <f>J97</f>
        <v>0</v>
      </c>
      <c r="K57" s="150"/>
    </row>
    <row r="58" spans="2:47" s="8" customFormat="1" ht="19.95" customHeight="1">
      <c r="B58" s="151"/>
      <c r="C58" s="152"/>
      <c r="D58" s="153" t="s">
        <v>100</v>
      </c>
      <c r="E58" s="154"/>
      <c r="F58" s="154"/>
      <c r="G58" s="154"/>
      <c r="H58" s="154"/>
      <c r="I58" s="155"/>
      <c r="J58" s="156">
        <f>J98</f>
        <v>0</v>
      </c>
      <c r="K58" s="157"/>
    </row>
    <row r="59" spans="2:47" s="8" customFormat="1" ht="19.95" customHeight="1">
      <c r="B59" s="151"/>
      <c r="C59" s="152"/>
      <c r="D59" s="153" t="s">
        <v>101</v>
      </c>
      <c r="E59" s="154"/>
      <c r="F59" s="154"/>
      <c r="G59" s="154"/>
      <c r="H59" s="154"/>
      <c r="I59" s="155"/>
      <c r="J59" s="156">
        <f>J119</f>
        <v>0</v>
      </c>
      <c r="K59" s="157"/>
    </row>
    <row r="60" spans="2:47" s="8" customFormat="1" ht="19.95" customHeight="1">
      <c r="B60" s="151"/>
      <c r="C60" s="152"/>
      <c r="D60" s="153" t="s">
        <v>102</v>
      </c>
      <c r="E60" s="154"/>
      <c r="F60" s="154"/>
      <c r="G60" s="154"/>
      <c r="H60" s="154"/>
      <c r="I60" s="155"/>
      <c r="J60" s="156">
        <f>J138</f>
        <v>0</v>
      </c>
      <c r="K60" s="157"/>
    </row>
    <row r="61" spans="2:47" s="8" customFormat="1" ht="19.95" customHeight="1">
      <c r="B61" s="151"/>
      <c r="C61" s="152"/>
      <c r="D61" s="153" t="s">
        <v>103</v>
      </c>
      <c r="E61" s="154"/>
      <c r="F61" s="154"/>
      <c r="G61" s="154"/>
      <c r="H61" s="154"/>
      <c r="I61" s="155"/>
      <c r="J61" s="156">
        <f>J145</f>
        <v>0</v>
      </c>
      <c r="K61" s="157"/>
    </row>
    <row r="62" spans="2:47" s="7" customFormat="1" ht="24.9" customHeight="1">
      <c r="B62" s="144"/>
      <c r="C62" s="145"/>
      <c r="D62" s="146" t="s">
        <v>104</v>
      </c>
      <c r="E62" s="147"/>
      <c r="F62" s="147"/>
      <c r="G62" s="147"/>
      <c r="H62" s="147"/>
      <c r="I62" s="148"/>
      <c r="J62" s="149">
        <f>J148</f>
        <v>0</v>
      </c>
      <c r="K62" s="150"/>
    </row>
    <row r="63" spans="2:47" s="8" customFormat="1" ht="19.95" customHeight="1">
      <c r="B63" s="151"/>
      <c r="C63" s="152"/>
      <c r="D63" s="153" t="s">
        <v>105</v>
      </c>
      <c r="E63" s="154"/>
      <c r="F63" s="154"/>
      <c r="G63" s="154"/>
      <c r="H63" s="154"/>
      <c r="I63" s="155"/>
      <c r="J63" s="156">
        <f>J149</f>
        <v>0</v>
      </c>
      <c r="K63" s="157"/>
    </row>
    <row r="64" spans="2:47" s="8" customFormat="1" ht="19.95" customHeight="1">
      <c r="B64" s="151"/>
      <c r="C64" s="152"/>
      <c r="D64" s="153" t="s">
        <v>106</v>
      </c>
      <c r="E64" s="154"/>
      <c r="F64" s="154"/>
      <c r="G64" s="154"/>
      <c r="H64" s="154"/>
      <c r="I64" s="155"/>
      <c r="J64" s="156">
        <f>J162</f>
        <v>0</v>
      </c>
      <c r="K64" s="157"/>
    </row>
    <row r="65" spans="2:11" s="8" customFormat="1" ht="19.95" customHeight="1">
      <c r="B65" s="151"/>
      <c r="C65" s="152"/>
      <c r="D65" s="153" t="s">
        <v>107</v>
      </c>
      <c r="E65" s="154"/>
      <c r="F65" s="154"/>
      <c r="G65" s="154"/>
      <c r="H65" s="154"/>
      <c r="I65" s="155"/>
      <c r="J65" s="156">
        <f>J184</f>
        <v>0</v>
      </c>
      <c r="K65" s="157"/>
    </row>
    <row r="66" spans="2:11" s="8" customFormat="1" ht="19.95" customHeight="1">
      <c r="B66" s="151"/>
      <c r="C66" s="152"/>
      <c r="D66" s="153" t="s">
        <v>108</v>
      </c>
      <c r="E66" s="154"/>
      <c r="F66" s="154"/>
      <c r="G66" s="154"/>
      <c r="H66" s="154"/>
      <c r="I66" s="155"/>
      <c r="J66" s="156">
        <f>J199</f>
        <v>0</v>
      </c>
      <c r="K66" s="157"/>
    </row>
    <row r="67" spans="2:11" s="8" customFormat="1" ht="19.95" customHeight="1">
      <c r="B67" s="151"/>
      <c r="C67" s="152"/>
      <c r="D67" s="153" t="s">
        <v>109</v>
      </c>
      <c r="E67" s="154"/>
      <c r="F67" s="154"/>
      <c r="G67" s="154"/>
      <c r="H67" s="154"/>
      <c r="I67" s="155"/>
      <c r="J67" s="156">
        <f>J216</f>
        <v>0</v>
      </c>
      <c r="K67" s="157"/>
    </row>
    <row r="68" spans="2:11" s="8" customFormat="1" ht="19.95" customHeight="1">
      <c r="B68" s="151"/>
      <c r="C68" s="152"/>
      <c r="D68" s="153" t="s">
        <v>110</v>
      </c>
      <c r="E68" s="154"/>
      <c r="F68" s="154"/>
      <c r="G68" s="154"/>
      <c r="H68" s="154"/>
      <c r="I68" s="155"/>
      <c r="J68" s="156">
        <f>J228</f>
        <v>0</v>
      </c>
      <c r="K68" s="157"/>
    </row>
    <row r="69" spans="2:11" s="8" customFormat="1" ht="19.95" customHeight="1">
      <c r="B69" s="151"/>
      <c r="C69" s="152"/>
      <c r="D69" s="153" t="s">
        <v>111</v>
      </c>
      <c r="E69" s="154"/>
      <c r="F69" s="154"/>
      <c r="G69" s="154"/>
      <c r="H69" s="154"/>
      <c r="I69" s="155"/>
      <c r="J69" s="156">
        <f>J231</f>
        <v>0</v>
      </c>
      <c r="K69" s="157"/>
    </row>
    <row r="70" spans="2:11" s="8" customFormat="1" ht="19.95" customHeight="1">
      <c r="B70" s="151"/>
      <c r="C70" s="152"/>
      <c r="D70" s="153" t="s">
        <v>112</v>
      </c>
      <c r="E70" s="154"/>
      <c r="F70" s="154"/>
      <c r="G70" s="154"/>
      <c r="H70" s="154"/>
      <c r="I70" s="155"/>
      <c r="J70" s="156">
        <f>J256</f>
        <v>0</v>
      </c>
      <c r="K70" s="157"/>
    </row>
    <row r="71" spans="2:11" s="8" customFormat="1" ht="19.95" customHeight="1">
      <c r="B71" s="151"/>
      <c r="C71" s="152"/>
      <c r="D71" s="153" t="s">
        <v>113</v>
      </c>
      <c r="E71" s="154"/>
      <c r="F71" s="154"/>
      <c r="G71" s="154"/>
      <c r="H71" s="154"/>
      <c r="I71" s="155"/>
      <c r="J71" s="156">
        <f>J268</f>
        <v>0</v>
      </c>
      <c r="K71" s="157"/>
    </row>
    <row r="72" spans="2:11" s="8" customFormat="1" ht="19.95" customHeight="1">
      <c r="B72" s="151"/>
      <c r="C72" s="152"/>
      <c r="D72" s="153" t="s">
        <v>114</v>
      </c>
      <c r="E72" s="154"/>
      <c r="F72" s="154"/>
      <c r="G72" s="154"/>
      <c r="H72" s="154"/>
      <c r="I72" s="155"/>
      <c r="J72" s="156">
        <f>J280</f>
        <v>0</v>
      </c>
      <c r="K72" s="157"/>
    </row>
    <row r="73" spans="2:11" s="8" customFormat="1" ht="19.95" customHeight="1">
      <c r="B73" s="151"/>
      <c r="C73" s="152"/>
      <c r="D73" s="153" t="s">
        <v>115</v>
      </c>
      <c r="E73" s="154"/>
      <c r="F73" s="154"/>
      <c r="G73" s="154"/>
      <c r="H73" s="154"/>
      <c r="I73" s="155"/>
      <c r="J73" s="156">
        <f>J285</f>
        <v>0</v>
      </c>
      <c r="K73" s="157"/>
    </row>
    <row r="74" spans="2:11" s="7" customFormat="1" ht="24.9" customHeight="1">
      <c r="B74" s="144"/>
      <c r="C74" s="145"/>
      <c r="D74" s="146" t="s">
        <v>116</v>
      </c>
      <c r="E74" s="147"/>
      <c r="F74" s="147"/>
      <c r="G74" s="147"/>
      <c r="H74" s="147"/>
      <c r="I74" s="148"/>
      <c r="J74" s="149">
        <f>J288</f>
        <v>0</v>
      </c>
      <c r="K74" s="150"/>
    </row>
    <row r="75" spans="2:11" s="8" customFormat="1" ht="19.95" customHeight="1">
      <c r="B75" s="151"/>
      <c r="C75" s="152"/>
      <c r="D75" s="153" t="s">
        <v>117</v>
      </c>
      <c r="E75" s="154"/>
      <c r="F75" s="154"/>
      <c r="G75" s="154"/>
      <c r="H75" s="154"/>
      <c r="I75" s="155"/>
      <c r="J75" s="156">
        <f>J289</f>
        <v>0</v>
      </c>
      <c r="K75" s="157"/>
    </row>
    <row r="76" spans="2:11" s="7" customFormat="1" ht="24.9" customHeight="1">
      <c r="B76" s="144"/>
      <c r="C76" s="145"/>
      <c r="D76" s="146" t="s">
        <v>118</v>
      </c>
      <c r="E76" s="147"/>
      <c r="F76" s="147"/>
      <c r="G76" s="147"/>
      <c r="H76" s="147"/>
      <c r="I76" s="148"/>
      <c r="J76" s="149">
        <f>J345</f>
        <v>0</v>
      </c>
      <c r="K76" s="150"/>
    </row>
    <row r="77" spans="2:11" s="1" customFormat="1" ht="21.75" customHeight="1">
      <c r="B77" s="40"/>
      <c r="C77" s="41"/>
      <c r="D77" s="41"/>
      <c r="E77" s="41"/>
      <c r="F77" s="41"/>
      <c r="G77" s="41"/>
      <c r="H77" s="41"/>
      <c r="I77" s="113"/>
      <c r="J77" s="41"/>
      <c r="K77" s="44"/>
    </row>
    <row r="78" spans="2:11" s="1" customFormat="1" ht="6.9" customHeight="1">
      <c r="B78" s="55"/>
      <c r="C78" s="56"/>
      <c r="D78" s="56"/>
      <c r="E78" s="56"/>
      <c r="F78" s="56"/>
      <c r="G78" s="56"/>
      <c r="H78" s="56"/>
      <c r="I78" s="134"/>
      <c r="J78" s="56"/>
      <c r="K78" s="57"/>
    </row>
    <row r="82" spans="2:63" s="1" customFormat="1" ht="6.9" customHeight="1">
      <c r="B82" s="58"/>
      <c r="C82" s="59"/>
      <c r="D82" s="59"/>
      <c r="E82" s="59"/>
      <c r="F82" s="59"/>
      <c r="G82" s="59"/>
      <c r="H82" s="59"/>
      <c r="I82" s="137"/>
      <c r="J82" s="59"/>
      <c r="K82" s="59"/>
      <c r="L82" s="60"/>
    </row>
    <row r="83" spans="2:63" s="1" customFormat="1" ht="36.9" customHeight="1">
      <c r="B83" s="40"/>
      <c r="C83" s="61" t="s">
        <v>119</v>
      </c>
      <c r="D83" s="62"/>
      <c r="E83" s="62"/>
      <c r="F83" s="62"/>
      <c r="G83" s="62"/>
      <c r="H83" s="62"/>
      <c r="I83" s="158"/>
      <c r="J83" s="62"/>
      <c r="K83" s="62"/>
      <c r="L83" s="60"/>
    </row>
    <row r="84" spans="2:63" s="1" customFormat="1" ht="6.9" customHeight="1">
      <c r="B84" s="40"/>
      <c r="C84" s="62"/>
      <c r="D84" s="62"/>
      <c r="E84" s="62"/>
      <c r="F84" s="62"/>
      <c r="G84" s="62"/>
      <c r="H84" s="62"/>
      <c r="I84" s="158"/>
      <c r="J84" s="62"/>
      <c r="K84" s="62"/>
      <c r="L84" s="60"/>
    </row>
    <row r="85" spans="2:63" s="1" customFormat="1" ht="14.4" customHeight="1">
      <c r="B85" s="40"/>
      <c r="C85" s="64" t="s">
        <v>18</v>
      </c>
      <c r="D85" s="62"/>
      <c r="E85" s="62"/>
      <c r="F85" s="62"/>
      <c r="G85" s="62"/>
      <c r="H85" s="62"/>
      <c r="I85" s="158"/>
      <c r="J85" s="62"/>
      <c r="K85" s="62"/>
      <c r="L85" s="60"/>
    </row>
    <row r="86" spans="2:63" s="1" customFormat="1" ht="16.5" customHeight="1">
      <c r="B86" s="40"/>
      <c r="C86" s="62"/>
      <c r="D86" s="62"/>
      <c r="E86" s="364" t="str">
        <f>E7</f>
        <v>Modernizace odborné učebny fyziky - chemie - ZŠ a MŠ - Pláňavy 550, 763 63 Halenkovice</v>
      </c>
      <c r="F86" s="365"/>
      <c r="G86" s="365"/>
      <c r="H86" s="365"/>
      <c r="I86" s="158"/>
      <c r="J86" s="62"/>
      <c r="K86" s="62"/>
      <c r="L86" s="60"/>
    </row>
    <row r="87" spans="2:63" s="1" customFormat="1" ht="14.4" customHeight="1">
      <c r="B87" s="40"/>
      <c r="C87" s="64" t="s">
        <v>91</v>
      </c>
      <c r="D87" s="62"/>
      <c r="E87" s="62"/>
      <c r="F87" s="62"/>
      <c r="G87" s="62"/>
      <c r="H87" s="62"/>
      <c r="I87" s="158"/>
      <c r="J87" s="62"/>
      <c r="K87" s="62"/>
      <c r="L87" s="60"/>
    </row>
    <row r="88" spans="2:63" s="1" customFormat="1" ht="17.25" customHeight="1">
      <c r="B88" s="40"/>
      <c r="C88" s="62"/>
      <c r="D88" s="62"/>
      <c r="E88" s="331" t="str">
        <f>E9</f>
        <v>1.NP - ModernizacE odborné učebny fyziky – chemie včetně stavebních úprav</v>
      </c>
      <c r="F88" s="366"/>
      <c r="G88" s="366"/>
      <c r="H88" s="366"/>
      <c r="I88" s="158"/>
      <c r="J88" s="62"/>
      <c r="K88" s="62"/>
      <c r="L88" s="60"/>
    </row>
    <row r="89" spans="2:63" s="1" customFormat="1" ht="6.9" customHeight="1">
      <c r="B89" s="40"/>
      <c r="C89" s="62"/>
      <c r="D89" s="62"/>
      <c r="E89" s="62"/>
      <c r="F89" s="62"/>
      <c r="G89" s="62"/>
      <c r="H89" s="62"/>
      <c r="I89" s="158"/>
      <c r="J89" s="62"/>
      <c r="K89" s="62"/>
      <c r="L89" s="60"/>
    </row>
    <row r="90" spans="2:63" s="1" customFormat="1" ht="18" customHeight="1">
      <c r="B90" s="40"/>
      <c r="C90" s="64" t="s">
        <v>23</v>
      </c>
      <c r="D90" s="62"/>
      <c r="E90" s="62"/>
      <c r="F90" s="159" t="str">
        <f>F12</f>
        <v>Pláňavy 550, 763 63 Halenkovice</v>
      </c>
      <c r="G90" s="62"/>
      <c r="H90" s="62"/>
      <c r="I90" s="160" t="s">
        <v>25</v>
      </c>
      <c r="J90" s="72" t="str">
        <f>IF(J12="","",J12)</f>
        <v>3. 11. 2018</v>
      </c>
      <c r="K90" s="62"/>
      <c r="L90" s="60"/>
    </row>
    <row r="91" spans="2:63" s="1" customFormat="1" ht="6.9" customHeight="1">
      <c r="B91" s="40"/>
      <c r="C91" s="62"/>
      <c r="D91" s="62"/>
      <c r="E91" s="62"/>
      <c r="F91" s="62"/>
      <c r="G91" s="62"/>
      <c r="H91" s="62"/>
      <c r="I91" s="158"/>
      <c r="J91" s="62"/>
      <c r="K91" s="62"/>
      <c r="L91" s="60"/>
    </row>
    <row r="92" spans="2:63" s="1" customFormat="1" ht="13.2">
      <c r="B92" s="40"/>
      <c r="C92" s="64" t="s">
        <v>27</v>
      </c>
      <c r="D92" s="62"/>
      <c r="E92" s="62"/>
      <c r="F92" s="159" t="str">
        <f>E15</f>
        <v>ZŠ a MŠ - Pláňavy 550, 763 63 Halenkovice</v>
      </c>
      <c r="G92" s="62"/>
      <c r="H92" s="62"/>
      <c r="I92" s="160" t="s">
        <v>34</v>
      </c>
      <c r="J92" s="159" t="str">
        <f>E21</f>
        <v>LAB CZ s.r.o.,Průmyslová 1200, 500 02 Hradec Král.</v>
      </c>
      <c r="K92" s="62"/>
      <c r="L92" s="60"/>
    </row>
    <row r="93" spans="2:63" s="1" customFormat="1" ht="14.4" customHeight="1">
      <c r="B93" s="40"/>
      <c r="C93" s="64" t="s">
        <v>32</v>
      </c>
      <c r="D93" s="62"/>
      <c r="E93" s="62"/>
      <c r="F93" s="159" t="str">
        <f>IF(E18="","",E18)</f>
        <v/>
      </c>
      <c r="G93" s="62"/>
      <c r="H93" s="62"/>
      <c r="I93" s="158"/>
      <c r="J93" s="62"/>
      <c r="K93" s="62"/>
      <c r="L93" s="60"/>
    </row>
    <row r="94" spans="2:63" s="1" customFormat="1" ht="10.35" customHeight="1">
      <c r="B94" s="40"/>
      <c r="C94" s="62"/>
      <c r="D94" s="62"/>
      <c r="E94" s="62"/>
      <c r="F94" s="62"/>
      <c r="G94" s="62"/>
      <c r="H94" s="62"/>
      <c r="I94" s="158"/>
      <c r="J94" s="62"/>
      <c r="K94" s="62"/>
      <c r="L94" s="60"/>
    </row>
    <row r="95" spans="2:63" s="9" customFormat="1" ht="29.25" customHeight="1">
      <c r="B95" s="161"/>
      <c r="C95" s="162" t="s">
        <v>120</v>
      </c>
      <c r="D95" s="163" t="s">
        <v>59</v>
      </c>
      <c r="E95" s="163" t="s">
        <v>55</v>
      </c>
      <c r="F95" s="163" t="s">
        <v>121</v>
      </c>
      <c r="G95" s="163" t="s">
        <v>122</v>
      </c>
      <c r="H95" s="163" t="s">
        <v>123</v>
      </c>
      <c r="I95" s="164" t="s">
        <v>124</v>
      </c>
      <c r="J95" s="163" t="s">
        <v>96</v>
      </c>
      <c r="K95" s="165" t="s">
        <v>125</v>
      </c>
      <c r="L95" s="166"/>
      <c r="M95" s="80" t="s">
        <v>126</v>
      </c>
      <c r="N95" s="81" t="s">
        <v>44</v>
      </c>
      <c r="O95" s="81" t="s">
        <v>127</v>
      </c>
      <c r="P95" s="81" t="s">
        <v>128</v>
      </c>
      <c r="Q95" s="81" t="s">
        <v>129</v>
      </c>
      <c r="R95" s="81" t="s">
        <v>130</v>
      </c>
      <c r="S95" s="81" t="s">
        <v>131</v>
      </c>
      <c r="T95" s="82" t="s">
        <v>132</v>
      </c>
    </row>
    <row r="96" spans="2:63" s="1" customFormat="1" ht="29.25" customHeight="1">
      <c r="B96" s="40"/>
      <c r="C96" s="86" t="s">
        <v>97</v>
      </c>
      <c r="D96" s="62"/>
      <c r="E96" s="62"/>
      <c r="F96" s="62"/>
      <c r="G96" s="62"/>
      <c r="H96" s="62"/>
      <c r="I96" s="158"/>
      <c r="J96" s="167">
        <f>BK96</f>
        <v>0</v>
      </c>
      <c r="K96" s="62"/>
      <c r="L96" s="60"/>
      <c r="M96" s="83"/>
      <c r="N96" s="84"/>
      <c r="O96" s="84"/>
      <c r="P96" s="168">
        <f>P97+P148+P288+P345</f>
        <v>0</v>
      </c>
      <c r="Q96" s="84"/>
      <c r="R96" s="168">
        <f>R97+R148+R288+R345</f>
        <v>7.6695292400000001</v>
      </c>
      <c r="S96" s="84"/>
      <c r="T96" s="169">
        <f>T97+T148+T288+T345</f>
        <v>3.7869280000000001</v>
      </c>
      <c r="AT96" s="23" t="s">
        <v>73</v>
      </c>
      <c r="AU96" s="23" t="s">
        <v>98</v>
      </c>
      <c r="BK96" s="170">
        <f>BK97+BK148+BK288+BK345</f>
        <v>0</v>
      </c>
    </row>
    <row r="97" spans="2:65" s="10" customFormat="1" ht="37.35" customHeight="1">
      <c r="B97" s="171"/>
      <c r="C97" s="172"/>
      <c r="D97" s="173" t="s">
        <v>73</v>
      </c>
      <c r="E97" s="174" t="s">
        <v>133</v>
      </c>
      <c r="F97" s="174" t="s">
        <v>134</v>
      </c>
      <c r="G97" s="172"/>
      <c r="H97" s="172"/>
      <c r="I97" s="175"/>
      <c r="J97" s="176">
        <f>BK97</f>
        <v>0</v>
      </c>
      <c r="K97" s="172"/>
      <c r="L97" s="177"/>
      <c r="M97" s="178"/>
      <c r="N97" s="179"/>
      <c r="O97" s="179"/>
      <c r="P97" s="180">
        <f>P98+P119+P138+P145</f>
        <v>0</v>
      </c>
      <c r="Q97" s="179"/>
      <c r="R97" s="180">
        <f>R98+R119+R138+R145</f>
        <v>6.6509064000000002</v>
      </c>
      <c r="S97" s="179"/>
      <c r="T97" s="181">
        <f>T98+T119+T138+T145</f>
        <v>2.236148</v>
      </c>
      <c r="AR97" s="182" t="s">
        <v>82</v>
      </c>
      <c r="AT97" s="183" t="s">
        <v>73</v>
      </c>
      <c r="AU97" s="183" t="s">
        <v>74</v>
      </c>
      <c r="AY97" s="182" t="s">
        <v>135</v>
      </c>
      <c r="BK97" s="184">
        <f>BK98+BK119+BK138+BK145</f>
        <v>0</v>
      </c>
    </row>
    <row r="98" spans="2:65" s="10" customFormat="1" ht="19.95" customHeight="1">
      <c r="B98" s="171"/>
      <c r="C98" s="172"/>
      <c r="D98" s="173" t="s">
        <v>73</v>
      </c>
      <c r="E98" s="185" t="s">
        <v>136</v>
      </c>
      <c r="F98" s="185" t="s">
        <v>137</v>
      </c>
      <c r="G98" s="172"/>
      <c r="H98" s="172"/>
      <c r="I98" s="175"/>
      <c r="J98" s="186">
        <f>BK98</f>
        <v>0</v>
      </c>
      <c r="K98" s="172"/>
      <c r="L98" s="177"/>
      <c r="M98" s="178"/>
      <c r="N98" s="179"/>
      <c r="O98" s="179"/>
      <c r="P98" s="180">
        <f>SUM(P99:P118)</f>
        <v>0</v>
      </c>
      <c r="Q98" s="179"/>
      <c r="R98" s="180">
        <f>SUM(R99:R118)</f>
        <v>6.6485064000000005</v>
      </c>
      <c r="S98" s="179"/>
      <c r="T98" s="181">
        <f>SUM(T99:T118)</f>
        <v>0</v>
      </c>
      <c r="AR98" s="182" t="s">
        <v>82</v>
      </c>
      <c r="AT98" s="183" t="s">
        <v>73</v>
      </c>
      <c r="AU98" s="183" t="s">
        <v>82</v>
      </c>
      <c r="AY98" s="182" t="s">
        <v>135</v>
      </c>
      <c r="BK98" s="184">
        <f>SUM(BK99:BK118)</f>
        <v>0</v>
      </c>
    </row>
    <row r="99" spans="2:65" s="1" customFormat="1" ht="16.5" customHeight="1">
      <c r="B99" s="40"/>
      <c r="C99" s="187" t="s">
        <v>82</v>
      </c>
      <c r="D99" s="187" t="s">
        <v>138</v>
      </c>
      <c r="E99" s="188" t="s">
        <v>139</v>
      </c>
      <c r="F99" s="189" t="s">
        <v>140</v>
      </c>
      <c r="G99" s="190" t="s">
        <v>141</v>
      </c>
      <c r="H99" s="191">
        <v>2.2799999999999998</v>
      </c>
      <c r="I99" s="192"/>
      <c r="J99" s="193">
        <f>ROUND(I99*H99,2)</f>
        <v>0</v>
      </c>
      <c r="K99" s="189" t="s">
        <v>142</v>
      </c>
      <c r="L99" s="60"/>
      <c r="M99" s="194" t="s">
        <v>21</v>
      </c>
      <c r="N99" s="195" t="s">
        <v>45</v>
      </c>
      <c r="O99" s="41"/>
      <c r="P99" s="196">
        <f>O99*H99</f>
        <v>0</v>
      </c>
      <c r="Q99" s="196">
        <v>4.1529999999999997E-2</v>
      </c>
      <c r="R99" s="196">
        <f>Q99*H99</f>
        <v>9.4688399999999992E-2</v>
      </c>
      <c r="S99" s="196">
        <v>0</v>
      </c>
      <c r="T99" s="197">
        <f>S99*H99</f>
        <v>0</v>
      </c>
      <c r="AR99" s="23" t="s">
        <v>143</v>
      </c>
      <c r="AT99" s="23" t="s">
        <v>138</v>
      </c>
      <c r="AU99" s="23" t="s">
        <v>84</v>
      </c>
      <c r="AY99" s="23" t="s">
        <v>135</v>
      </c>
      <c r="BE99" s="198">
        <f>IF(N99="základní",J99,0)</f>
        <v>0</v>
      </c>
      <c r="BF99" s="198">
        <f>IF(N99="snížená",J99,0)</f>
        <v>0</v>
      </c>
      <c r="BG99" s="198">
        <f>IF(N99="zákl. přenesená",J99,0)</f>
        <v>0</v>
      </c>
      <c r="BH99" s="198">
        <f>IF(N99="sníž. přenesená",J99,0)</f>
        <v>0</v>
      </c>
      <c r="BI99" s="198">
        <f>IF(N99="nulová",J99,0)</f>
        <v>0</v>
      </c>
      <c r="BJ99" s="23" t="s">
        <v>82</v>
      </c>
      <c r="BK99" s="198">
        <f>ROUND(I99*H99,2)</f>
        <v>0</v>
      </c>
      <c r="BL99" s="23" t="s">
        <v>143</v>
      </c>
      <c r="BM99" s="23" t="s">
        <v>144</v>
      </c>
    </row>
    <row r="100" spans="2:65" s="11" customFormat="1">
      <c r="B100" s="199"/>
      <c r="C100" s="200"/>
      <c r="D100" s="201" t="s">
        <v>145</v>
      </c>
      <c r="E100" s="202" t="s">
        <v>21</v>
      </c>
      <c r="F100" s="203" t="s">
        <v>146</v>
      </c>
      <c r="G100" s="200"/>
      <c r="H100" s="204">
        <v>2.2799999999999998</v>
      </c>
      <c r="I100" s="205"/>
      <c r="J100" s="200"/>
      <c r="K100" s="200"/>
      <c r="L100" s="206"/>
      <c r="M100" s="207"/>
      <c r="N100" s="208"/>
      <c r="O100" s="208"/>
      <c r="P100" s="208"/>
      <c r="Q100" s="208"/>
      <c r="R100" s="208"/>
      <c r="S100" s="208"/>
      <c r="T100" s="209"/>
      <c r="AT100" s="210" t="s">
        <v>145</v>
      </c>
      <c r="AU100" s="210" t="s">
        <v>84</v>
      </c>
      <c r="AV100" s="11" t="s">
        <v>84</v>
      </c>
      <c r="AW100" s="11" t="s">
        <v>37</v>
      </c>
      <c r="AX100" s="11" t="s">
        <v>82</v>
      </c>
      <c r="AY100" s="210" t="s">
        <v>135</v>
      </c>
    </row>
    <row r="101" spans="2:65" s="1" customFormat="1" ht="16.5" customHeight="1">
      <c r="B101" s="40"/>
      <c r="C101" s="187" t="s">
        <v>84</v>
      </c>
      <c r="D101" s="187" t="s">
        <v>138</v>
      </c>
      <c r="E101" s="188" t="s">
        <v>147</v>
      </c>
      <c r="F101" s="189" t="s">
        <v>148</v>
      </c>
      <c r="G101" s="190" t="s">
        <v>149</v>
      </c>
      <c r="H101" s="191">
        <v>1</v>
      </c>
      <c r="I101" s="192"/>
      <c r="J101" s="193">
        <f>ROUND(I101*H101,2)</f>
        <v>0</v>
      </c>
      <c r="K101" s="189" t="s">
        <v>142</v>
      </c>
      <c r="L101" s="60"/>
      <c r="M101" s="194" t="s">
        <v>21</v>
      </c>
      <c r="N101" s="195" t="s">
        <v>45</v>
      </c>
      <c r="O101" s="41"/>
      <c r="P101" s="196">
        <f>O101*H101</f>
        <v>0</v>
      </c>
      <c r="Q101" s="196">
        <v>4.1500000000000002E-2</v>
      </c>
      <c r="R101" s="196">
        <f>Q101*H101</f>
        <v>4.1500000000000002E-2</v>
      </c>
      <c r="S101" s="196">
        <v>0</v>
      </c>
      <c r="T101" s="197">
        <f>S101*H101</f>
        <v>0</v>
      </c>
      <c r="AR101" s="23" t="s">
        <v>143</v>
      </c>
      <c r="AT101" s="23" t="s">
        <v>138</v>
      </c>
      <c r="AU101" s="23" t="s">
        <v>84</v>
      </c>
      <c r="AY101" s="23" t="s">
        <v>135</v>
      </c>
      <c r="BE101" s="198">
        <f>IF(N101="základní",J101,0)</f>
        <v>0</v>
      </c>
      <c r="BF101" s="198">
        <f>IF(N101="snížená",J101,0)</f>
        <v>0</v>
      </c>
      <c r="BG101" s="198">
        <f>IF(N101="zákl. přenesená",J101,0)</f>
        <v>0</v>
      </c>
      <c r="BH101" s="198">
        <f>IF(N101="sníž. přenesená",J101,0)</f>
        <v>0</v>
      </c>
      <c r="BI101" s="198">
        <f>IF(N101="nulová",J101,0)</f>
        <v>0</v>
      </c>
      <c r="BJ101" s="23" t="s">
        <v>82</v>
      </c>
      <c r="BK101" s="198">
        <f>ROUND(I101*H101,2)</f>
        <v>0</v>
      </c>
      <c r="BL101" s="23" t="s">
        <v>143</v>
      </c>
      <c r="BM101" s="23" t="s">
        <v>150</v>
      </c>
    </row>
    <row r="102" spans="2:65" s="1" customFormat="1" ht="16.5" customHeight="1">
      <c r="B102" s="40"/>
      <c r="C102" s="187" t="s">
        <v>151</v>
      </c>
      <c r="D102" s="187" t="s">
        <v>138</v>
      </c>
      <c r="E102" s="188" t="s">
        <v>152</v>
      </c>
      <c r="F102" s="189" t="s">
        <v>153</v>
      </c>
      <c r="G102" s="190" t="s">
        <v>149</v>
      </c>
      <c r="H102" s="191">
        <v>1</v>
      </c>
      <c r="I102" s="192"/>
      <c r="J102" s="193">
        <f>ROUND(I102*H102,2)</f>
        <v>0</v>
      </c>
      <c r="K102" s="189" t="s">
        <v>142</v>
      </c>
      <c r="L102" s="60"/>
      <c r="M102" s="194" t="s">
        <v>21</v>
      </c>
      <c r="N102" s="195" t="s">
        <v>45</v>
      </c>
      <c r="O102" s="41"/>
      <c r="P102" s="196">
        <f>O102*H102</f>
        <v>0</v>
      </c>
      <c r="Q102" s="196">
        <v>0.1575</v>
      </c>
      <c r="R102" s="196">
        <f>Q102*H102</f>
        <v>0.1575</v>
      </c>
      <c r="S102" s="196">
        <v>0</v>
      </c>
      <c r="T102" s="197">
        <f>S102*H102</f>
        <v>0</v>
      </c>
      <c r="AR102" s="23" t="s">
        <v>143</v>
      </c>
      <c r="AT102" s="23" t="s">
        <v>138</v>
      </c>
      <c r="AU102" s="23" t="s">
        <v>84</v>
      </c>
      <c r="AY102" s="23" t="s">
        <v>135</v>
      </c>
      <c r="BE102" s="198">
        <f>IF(N102="základní",J102,0)</f>
        <v>0</v>
      </c>
      <c r="BF102" s="198">
        <f>IF(N102="snížená",J102,0)</f>
        <v>0</v>
      </c>
      <c r="BG102" s="198">
        <f>IF(N102="zákl. přenesená",J102,0)</f>
        <v>0</v>
      </c>
      <c r="BH102" s="198">
        <f>IF(N102="sníž. přenesená",J102,0)</f>
        <v>0</v>
      </c>
      <c r="BI102" s="198">
        <f>IF(N102="nulová",J102,0)</f>
        <v>0</v>
      </c>
      <c r="BJ102" s="23" t="s">
        <v>82</v>
      </c>
      <c r="BK102" s="198">
        <f>ROUND(I102*H102,2)</f>
        <v>0</v>
      </c>
      <c r="BL102" s="23" t="s">
        <v>143</v>
      </c>
      <c r="BM102" s="23" t="s">
        <v>154</v>
      </c>
    </row>
    <row r="103" spans="2:65" s="11" customFormat="1">
      <c r="B103" s="199"/>
      <c r="C103" s="200"/>
      <c r="D103" s="201" t="s">
        <v>145</v>
      </c>
      <c r="E103" s="202" t="s">
        <v>21</v>
      </c>
      <c r="F103" s="203" t="s">
        <v>155</v>
      </c>
      <c r="G103" s="200"/>
      <c r="H103" s="204">
        <v>1</v>
      </c>
      <c r="I103" s="205"/>
      <c r="J103" s="200"/>
      <c r="K103" s="200"/>
      <c r="L103" s="206"/>
      <c r="M103" s="207"/>
      <c r="N103" s="208"/>
      <c r="O103" s="208"/>
      <c r="P103" s="208"/>
      <c r="Q103" s="208"/>
      <c r="R103" s="208"/>
      <c r="S103" s="208"/>
      <c r="T103" s="209"/>
      <c r="AT103" s="210" t="s">
        <v>145</v>
      </c>
      <c r="AU103" s="210" t="s">
        <v>84</v>
      </c>
      <c r="AV103" s="11" t="s">
        <v>84</v>
      </c>
      <c r="AW103" s="11" t="s">
        <v>37</v>
      </c>
      <c r="AX103" s="11" t="s">
        <v>82</v>
      </c>
      <c r="AY103" s="210" t="s">
        <v>135</v>
      </c>
    </row>
    <row r="104" spans="2:65" s="1" customFormat="1" ht="16.5" customHeight="1">
      <c r="B104" s="40"/>
      <c r="C104" s="187" t="s">
        <v>143</v>
      </c>
      <c r="D104" s="187" t="s">
        <v>138</v>
      </c>
      <c r="E104" s="188" t="s">
        <v>156</v>
      </c>
      <c r="F104" s="189" t="s">
        <v>157</v>
      </c>
      <c r="G104" s="190" t="s">
        <v>141</v>
      </c>
      <c r="H104" s="191">
        <v>2.5</v>
      </c>
      <c r="I104" s="192"/>
      <c r="J104" s="193">
        <f>ROUND(I104*H104,2)</f>
        <v>0</v>
      </c>
      <c r="K104" s="189" t="s">
        <v>142</v>
      </c>
      <c r="L104" s="60"/>
      <c r="M104" s="194" t="s">
        <v>21</v>
      </c>
      <c r="N104" s="195" t="s">
        <v>45</v>
      </c>
      <c r="O104" s="41"/>
      <c r="P104" s="196">
        <f>O104*H104</f>
        <v>0</v>
      </c>
      <c r="Q104" s="196">
        <v>3.3579999999999999E-2</v>
      </c>
      <c r="R104" s="196">
        <f>Q104*H104</f>
        <v>8.3949999999999997E-2</v>
      </c>
      <c r="S104" s="196">
        <v>0</v>
      </c>
      <c r="T104" s="197">
        <f>S104*H104</f>
        <v>0</v>
      </c>
      <c r="AR104" s="23" t="s">
        <v>143</v>
      </c>
      <c r="AT104" s="23" t="s">
        <v>138</v>
      </c>
      <c r="AU104" s="23" t="s">
        <v>84</v>
      </c>
      <c r="AY104" s="23" t="s">
        <v>135</v>
      </c>
      <c r="BE104" s="198">
        <f>IF(N104="základní",J104,0)</f>
        <v>0</v>
      </c>
      <c r="BF104" s="198">
        <f>IF(N104="snížená",J104,0)</f>
        <v>0</v>
      </c>
      <c r="BG104" s="198">
        <f>IF(N104="zákl. přenesená",J104,0)</f>
        <v>0</v>
      </c>
      <c r="BH104" s="198">
        <f>IF(N104="sníž. přenesená",J104,0)</f>
        <v>0</v>
      </c>
      <c r="BI104" s="198">
        <f>IF(N104="nulová",J104,0)</f>
        <v>0</v>
      </c>
      <c r="BJ104" s="23" t="s">
        <v>82</v>
      </c>
      <c r="BK104" s="198">
        <f>ROUND(I104*H104,2)</f>
        <v>0</v>
      </c>
      <c r="BL104" s="23" t="s">
        <v>143</v>
      </c>
      <c r="BM104" s="23" t="s">
        <v>158</v>
      </c>
    </row>
    <row r="105" spans="2:65" s="11" customFormat="1" ht="24">
      <c r="B105" s="199"/>
      <c r="C105" s="200"/>
      <c r="D105" s="201" t="s">
        <v>145</v>
      </c>
      <c r="E105" s="202" t="s">
        <v>21</v>
      </c>
      <c r="F105" s="203" t="s">
        <v>159</v>
      </c>
      <c r="G105" s="200"/>
      <c r="H105" s="204">
        <v>2.5</v>
      </c>
      <c r="I105" s="205"/>
      <c r="J105" s="200"/>
      <c r="K105" s="200"/>
      <c r="L105" s="206"/>
      <c r="M105" s="207"/>
      <c r="N105" s="208"/>
      <c r="O105" s="208"/>
      <c r="P105" s="208"/>
      <c r="Q105" s="208"/>
      <c r="R105" s="208"/>
      <c r="S105" s="208"/>
      <c r="T105" s="209"/>
      <c r="AT105" s="210" t="s">
        <v>145</v>
      </c>
      <c r="AU105" s="210" t="s">
        <v>84</v>
      </c>
      <c r="AV105" s="11" t="s">
        <v>84</v>
      </c>
      <c r="AW105" s="11" t="s">
        <v>37</v>
      </c>
      <c r="AX105" s="11" t="s">
        <v>82</v>
      </c>
      <c r="AY105" s="210" t="s">
        <v>135</v>
      </c>
    </row>
    <row r="106" spans="2:65" s="1" customFormat="1" ht="25.5" customHeight="1">
      <c r="B106" s="40"/>
      <c r="C106" s="187" t="s">
        <v>160</v>
      </c>
      <c r="D106" s="187" t="s">
        <v>138</v>
      </c>
      <c r="E106" s="188" t="s">
        <v>161</v>
      </c>
      <c r="F106" s="189" t="s">
        <v>162</v>
      </c>
      <c r="G106" s="190" t="s">
        <v>141</v>
      </c>
      <c r="H106" s="191">
        <v>139</v>
      </c>
      <c r="I106" s="192"/>
      <c r="J106" s="193">
        <f>ROUND(I106*H106,2)</f>
        <v>0</v>
      </c>
      <c r="K106" s="189" t="s">
        <v>142</v>
      </c>
      <c r="L106" s="60"/>
      <c r="M106" s="194" t="s">
        <v>21</v>
      </c>
      <c r="N106" s="195" t="s">
        <v>45</v>
      </c>
      <c r="O106" s="41"/>
      <c r="P106" s="196">
        <f>O106*H106</f>
        <v>0</v>
      </c>
      <c r="Q106" s="196">
        <v>5.7000000000000002E-3</v>
      </c>
      <c r="R106" s="196">
        <f>Q106*H106</f>
        <v>0.7923</v>
      </c>
      <c r="S106" s="196">
        <v>0</v>
      </c>
      <c r="T106" s="197">
        <f>S106*H106</f>
        <v>0</v>
      </c>
      <c r="AR106" s="23" t="s">
        <v>143</v>
      </c>
      <c r="AT106" s="23" t="s">
        <v>138</v>
      </c>
      <c r="AU106" s="23" t="s">
        <v>84</v>
      </c>
      <c r="AY106" s="23" t="s">
        <v>135</v>
      </c>
      <c r="BE106" s="198">
        <f>IF(N106="základní",J106,0)</f>
        <v>0</v>
      </c>
      <c r="BF106" s="198">
        <f>IF(N106="snížená",J106,0)</f>
        <v>0</v>
      </c>
      <c r="BG106" s="198">
        <f>IF(N106="zákl. přenesená",J106,0)</f>
        <v>0</v>
      </c>
      <c r="BH106" s="198">
        <f>IF(N106="sníž. přenesená",J106,0)</f>
        <v>0</v>
      </c>
      <c r="BI106" s="198">
        <f>IF(N106="nulová",J106,0)</f>
        <v>0</v>
      </c>
      <c r="BJ106" s="23" t="s">
        <v>82</v>
      </c>
      <c r="BK106" s="198">
        <f>ROUND(I106*H106,2)</f>
        <v>0</v>
      </c>
      <c r="BL106" s="23" t="s">
        <v>143</v>
      </c>
      <c r="BM106" s="23" t="s">
        <v>163</v>
      </c>
    </row>
    <row r="107" spans="2:65" s="11" customFormat="1">
      <c r="B107" s="199"/>
      <c r="C107" s="200"/>
      <c r="D107" s="201" t="s">
        <v>145</v>
      </c>
      <c r="E107" s="202" t="s">
        <v>21</v>
      </c>
      <c r="F107" s="203" t="s">
        <v>164</v>
      </c>
      <c r="G107" s="200"/>
      <c r="H107" s="204">
        <v>139</v>
      </c>
      <c r="I107" s="205"/>
      <c r="J107" s="200"/>
      <c r="K107" s="200"/>
      <c r="L107" s="206"/>
      <c r="M107" s="207"/>
      <c r="N107" s="208"/>
      <c r="O107" s="208"/>
      <c r="P107" s="208"/>
      <c r="Q107" s="208"/>
      <c r="R107" s="208"/>
      <c r="S107" s="208"/>
      <c r="T107" s="209"/>
      <c r="AT107" s="210" t="s">
        <v>145</v>
      </c>
      <c r="AU107" s="210" t="s">
        <v>84</v>
      </c>
      <c r="AV107" s="11" t="s">
        <v>84</v>
      </c>
      <c r="AW107" s="11" t="s">
        <v>37</v>
      </c>
      <c r="AX107" s="11" t="s">
        <v>82</v>
      </c>
      <c r="AY107" s="210" t="s">
        <v>135</v>
      </c>
    </row>
    <row r="108" spans="2:65" s="1" customFormat="1" ht="16.5" customHeight="1">
      <c r="B108" s="40"/>
      <c r="C108" s="187" t="s">
        <v>136</v>
      </c>
      <c r="D108" s="187" t="s">
        <v>138</v>
      </c>
      <c r="E108" s="188" t="s">
        <v>165</v>
      </c>
      <c r="F108" s="189" t="s">
        <v>166</v>
      </c>
      <c r="G108" s="190" t="s">
        <v>141</v>
      </c>
      <c r="H108" s="191">
        <v>20</v>
      </c>
      <c r="I108" s="192"/>
      <c r="J108" s="193">
        <f>ROUND(I108*H108,2)</f>
        <v>0</v>
      </c>
      <c r="K108" s="189" t="s">
        <v>142</v>
      </c>
      <c r="L108" s="60"/>
      <c r="M108" s="194" t="s">
        <v>21</v>
      </c>
      <c r="N108" s="195" t="s">
        <v>45</v>
      </c>
      <c r="O108" s="41"/>
      <c r="P108" s="196">
        <f>O108*H108</f>
        <v>0</v>
      </c>
      <c r="Q108" s="196">
        <v>0</v>
      </c>
      <c r="R108" s="196">
        <f>Q108*H108</f>
        <v>0</v>
      </c>
      <c r="S108" s="196">
        <v>0</v>
      </c>
      <c r="T108" s="197">
        <f>S108*H108</f>
        <v>0</v>
      </c>
      <c r="AR108" s="23" t="s">
        <v>143</v>
      </c>
      <c r="AT108" s="23" t="s">
        <v>138</v>
      </c>
      <c r="AU108" s="23" t="s">
        <v>84</v>
      </c>
      <c r="AY108" s="23" t="s">
        <v>135</v>
      </c>
      <c r="BE108" s="198">
        <f>IF(N108="základní",J108,0)</f>
        <v>0</v>
      </c>
      <c r="BF108" s="198">
        <f>IF(N108="snížená",J108,0)</f>
        <v>0</v>
      </c>
      <c r="BG108" s="198">
        <f>IF(N108="zákl. přenesená",J108,0)</f>
        <v>0</v>
      </c>
      <c r="BH108" s="198">
        <f>IF(N108="sníž. přenesená",J108,0)</f>
        <v>0</v>
      </c>
      <c r="BI108" s="198">
        <f>IF(N108="nulová",J108,0)</f>
        <v>0</v>
      </c>
      <c r="BJ108" s="23" t="s">
        <v>82</v>
      </c>
      <c r="BK108" s="198">
        <f>ROUND(I108*H108,2)</f>
        <v>0</v>
      </c>
      <c r="BL108" s="23" t="s">
        <v>143</v>
      </c>
      <c r="BM108" s="23" t="s">
        <v>167</v>
      </c>
    </row>
    <row r="109" spans="2:65" s="1" customFormat="1" ht="16.5" customHeight="1">
      <c r="B109" s="40"/>
      <c r="C109" s="187" t="s">
        <v>168</v>
      </c>
      <c r="D109" s="187" t="s">
        <v>138</v>
      </c>
      <c r="E109" s="188" t="s">
        <v>169</v>
      </c>
      <c r="F109" s="189" t="s">
        <v>170</v>
      </c>
      <c r="G109" s="190" t="s">
        <v>141</v>
      </c>
      <c r="H109" s="191">
        <v>30</v>
      </c>
      <c r="I109" s="192"/>
      <c r="J109" s="193">
        <f>ROUND(I109*H109,2)</f>
        <v>0</v>
      </c>
      <c r="K109" s="189" t="s">
        <v>142</v>
      </c>
      <c r="L109" s="60"/>
      <c r="M109" s="194" t="s">
        <v>21</v>
      </c>
      <c r="N109" s="195" t="s">
        <v>45</v>
      </c>
      <c r="O109" s="41"/>
      <c r="P109" s="196">
        <f>O109*H109</f>
        <v>0</v>
      </c>
      <c r="Q109" s="196">
        <v>0</v>
      </c>
      <c r="R109" s="196">
        <f>Q109*H109</f>
        <v>0</v>
      </c>
      <c r="S109" s="196">
        <v>0</v>
      </c>
      <c r="T109" s="197">
        <f>S109*H109</f>
        <v>0</v>
      </c>
      <c r="AR109" s="23" t="s">
        <v>143</v>
      </c>
      <c r="AT109" s="23" t="s">
        <v>138</v>
      </c>
      <c r="AU109" s="23" t="s">
        <v>84</v>
      </c>
      <c r="AY109" s="23" t="s">
        <v>135</v>
      </c>
      <c r="BE109" s="198">
        <f>IF(N109="základní",J109,0)</f>
        <v>0</v>
      </c>
      <c r="BF109" s="198">
        <f>IF(N109="snížená",J109,0)</f>
        <v>0</v>
      </c>
      <c r="BG109" s="198">
        <f>IF(N109="zákl. přenesená",J109,0)</f>
        <v>0</v>
      </c>
      <c r="BH109" s="198">
        <f>IF(N109="sníž. přenesená",J109,0)</f>
        <v>0</v>
      </c>
      <c r="BI109" s="198">
        <f>IF(N109="nulová",J109,0)</f>
        <v>0</v>
      </c>
      <c r="BJ109" s="23" t="s">
        <v>82</v>
      </c>
      <c r="BK109" s="198">
        <f>ROUND(I109*H109,2)</f>
        <v>0</v>
      </c>
      <c r="BL109" s="23" t="s">
        <v>143</v>
      </c>
      <c r="BM109" s="23" t="s">
        <v>171</v>
      </c>
    </row>
    <row r="110" spans="2:65" s="1" customFormat="1" ht="16.5" customHeight="1">
      <c r="B110" s="40"/>
      <c r="C110" s="187" t="s">
        <v>172</v>
      </c>
      <c r="D110" s="187" t="s">
        <v>138</v>
      </c>
      <c r="E110" s="188" t="s">
        <v>173</v>
      </c>
      <c r="F110" s="189" t="s">
        <v>174</v>
      </c>
      <c r="G110" s="190" t="s">
        <v>175</v>
      </c>
      <c r="H110" s="191">
        <v>0.6</v>
      </c>
      <c r="I110" s="192"/>
      <c r="J110" s="193">
        <f>ROUND(I110*H110,2)</f>
        <v>0</v>
      </c>
      <c r="K110" s="189" t="s">
        <v>142</v>
      </c>
      <c r="L110" s="60"/>
      <c r="M110" s="194" t="s">
        <v>21</v>
      </c>
      <c r="N110" s="195" t="s">
        <v>45</v>
      </c>
      <c r="O110" s="41"/>
      <c r="P110" s="196">
        <f>O110*H110</f>
        <v>0</v>
      </c>
      <c r="Q110" s="196">
        <v>2.2563399999999998</v>
      </c>
      <c r="R110" s="196">
        <f>Q110*H110</f>
        <v>1.3538039999999998</v>
      </c>
      <c r="S110" s="196">
        <v>0</v>
      </c>
      <c r="T110" s="197">
        <f>S110*H110</f>
        <v>0</v>
      </c>
      <c r="AR110" s="23" t="s">
        <v>143</v>
      </c>
      <c r="AT110" s="23" t="s">
        <v>138</v>
      </c>
      <c r="AU110" s="23" t="s">
        <v>84</v>
      </c>
      <c r="AY110" s="23" t="s">
        <v>135</v>
      </c>
      <c r="BE110" s="198">
        <f>IF(N110="základní",J110,0)</f>
        <v>0</v>
      </c>
      <c r="BF110" s="198">
        <f>IF(N110="snížená",J110,0)</f>
        <v>0</v>
      </c>
      <c r="BG110" s="198">
        <f>IF(N110="zákl. přenesená",J110,0)</f>
        <v>0</v>
      </c>
      <c r="BH110" s="198">
        <f>IF(N110="sníž. přenesená",J110,0)</f>
        <v>0</v>
      </c>
      <c r="BI110" s="198">
        <f>IF(N110="nulová",J110,0)</f>
        <v>0</v>
      </c>
      <c r="BJ110" s="23" t="s">
        <v>82</v>
      </c>
      <c r="BK110" s="198">
        <f>ROUND(I110*H110,2)</f>
        <v>0</v>
      </c>
      <c r="BL110" s="23" t="s">
        <v>143</v>
      </c>
      <c r="BM110" s="23" t="s">
        <v>176</v>
      </c>
    </row>
    <row r="111" spans="2:65" s="11" customFormat="1">
      <c r="B111" s="199"/>
      <c r="C111" s="200"/>
      <c r="D111" s="201" t="s">
        <v>145</v>
      </c>
      <c r="E111" s="202" t="s">
        <v>21</v>
      </c>
      <c r="F111" s="203" t="s">
        <v>177</v>
      </c>
      <c r="G111" s="200"/>
      <c r="H111" s="204">
        <v>0.6</v>
      </c>
      <c r="I111" s="205"/>
      <c r="J111" s="200"/>
      <c r="K111" s="200"/>
      <c r="L111" s="206"/>
      <c r="M111" s="207"/>
      <c r="N111" s="208"/>
      <c r="O111" s="208"/>
      <c r="P111" s="208"/>
      <c r="Q111" s="208"/>
      <c r="R111" s="208"/>
      <c r="S111" s="208"/>
      <c r="T111" s="209"/>
      <c r="AT111" s="210" t="s">
        <v>145</v>
      </c>
      <c r="AU111" s="210" t="s">
        <v>84</v>
      </c>
      <c r="AV111" s="11" t="s">
        <v>84</v>
      </c>
      <c r="AW111" s="11" t="s">
        <v>37</v>
      </c>
      <c r="AX111" s="11" t="s">
        <v>82</v>
      </c>
      <c r="AY111" s="210" t="s">
        <v>135</v>
      </c>
    </row>
    <row r="112" spans="2:65" s="1" customFormat="1" ht="16.5" customHeight="1">
      <c r="B112" s="40"/>
      <c r="C112" s="187" t="s">
        <v>178</v>
      </c>
      <c r="D112" s="187" t="s">
        <v>138</v>
      </c>
      <c r="E112" s="188" t="s">
        <v>179</v>
      </c>
      <c r="F112" s="189" t="s">
        <v>180</v>
      </c>
      <c r="G112" s="190" t="s">
        <v>141</v>
      </c>
      <c r="H112" s="191">
        <v>58.68</v>
      </c>
      <c r="I112" s="192"/>
      <c r="J112" s="193">
        <f>ROUND(I112*H112,2)</f>
        <v>0</v>
      </c>
      <c r="K112" s="189" t="s">
        <v>142</v>
      </c>
      <c r="L112" s="60"/>
      <c r="M112" s="194" t="s">
        <v>21</v>
      </c>
      <c r="N112" s="195" t="s">
        <v>45</v>
      </c>
      <c r="O112" s="41"/>
      <c r="P112" s="196">
        <f>O112*H112</f>
        <v>0</v>
      </c>
      <c r="Q112" s="196">
        <v>6.93E-2</v>
      </c>
      <c r="R112" s="196">
        <f>Q112*H112</f>
        <v>4.0665240000000002</v>
      </c>
      <c r="S112" s="196">
        <v>0</v>
      </c>
      <c r="T112" s="197">
        <f>S112*H112</f>
        <v>0</v>
      </c>
      <c r="AR112" s="23" t="s">
        <v>143</v>
      </c>
      <c r="AT112" s="23" t="s">
        <v>138</v>
      </c>
      <c r="AU112" s="23" t="s">
        <v>84</v>
      </c>
      <c r="AY112" s="23" t="s">
        <v>135</v>
      </c>
      <c r="BE112" s="198">
        <f>IF(N112="základní",J112,0)</f>
        <v>0</v>
      </c>
      <c r="BF112" s="198">
        <f>IF(N112="snížená",J112,0)</f>
        <v>0</v>
      </c>
      <c r="BG112" s="198">
        <f>IF(N112="zákl. přenesená",J112,0)</f>
        <v>0</v>
      </c>
      <c r="BH112" s="198">
        <f>IF(N112="sníž. přenesená",J112,0)</f>
        <v>0</v>
      </c>
      <c r="BI112" s="198">
        <f>IF(N112="nulová",J112,0)</f>
        <v>0</v>
      </c>
      <c r="BJ112" s="23" t="s">
        <v>82</v>
      </c>
      <c r="BK112" s="198">
        <f>ROUND(I112*H112,2)</f>
        <v>0</v>
      </c>
      <c r="BL112" s="23" t="s">
        <v>143</v>
      </c>
      <c r="BM112" s="23" t="s">
        <v>181</v>
      </c>
    </row>
    <row r="113" spans="2:65" s="12" customFormat="1">
      <c r="B113" s="211"/>
      <c r="C113" s="212"/>
      <c r="D113" s="201" t="s">
        <v>145</v>
      </c>
      <c r="E113" s="213" t="s">
        <v>21</v>
      </c>
      <c r="F113" s="214" t="s">
        <v>182</v>
      </c>
      <c r="G113" s="212"/>
      <c r="H113" s="213" t="s">
        <v>21</v>
      </c>
      <c r="I113" s="215"/>
      <c r="J113" s="212"/>
      <c r="K113" s="212"/>
      <c r="L113" s="216"/>
      <c r="M113" s="217"/>
      <c r="N113" s="218"/>
      <c r="O113" s="218"/>
      <c r="P113" s="218"/>
      <c r="Q113" s="218"/>
      <c r="R113" s="218"/>
      <c r="S113" s="218"/>
      <c r="T113" s="219"/>
      <c r="AT113" s="220" t="s">
        <v>145</v>
      </c>
      <c r="AU113" s="220" t="s">
        <v>84</v>
      </c>
      <c r="AV113" s="12" t="s">
        <v>82</v>
      </c>
      <c r="AW113" s="12" t="s">
        <v>37</v>
      </c>
      <c r="AX113" s="12" t="s">
        <v>74</v>
      </c>
      <c r="AY113" s="220" t="s">
        <v>135</v>
      </c>
    </row>
    <row r="114" spans="2:65" s="11" customFormat="1">
      <c r="B114" s="199"/>
      <c r="C114" s="200"/>
      <c r="D114" s="201" t="s">
        <v>145</v>
      </c>
      <c r="E114" s="202" t="s">
        <v>21</v>
      </c>
      <c r="F114" s="203" t="s">
        <v>183</v>
      </c>
      <c r="G114" s="200"/>
      <c r="H114" s="204">
        <v>58.68</v>
      </c>
      <c r="I114" s="205"/>
      <c r="J114" s="200"/>
      <c r="K114" s="200"/>
      <c r="L114" s="206"/>
      <c r="M114" s="207"/>
      <c r="N114" s="208"/>
      <c r="O114" s="208"/>
      <c r="P114" s="208"/>
      <c r="Q114" s="208"/>
      <c r="R114" s="208"/>
      <c r="S114" s="208"/>
      <c r="T114" s="209"/>
      <c r="AT114" s="210" t="s">
        <v>145</v>
      </c>
      <c r="AU114" s="210" t="s">
        <v>84</v>
      </c>
      <c r="AV114" s="11" t="s">
        <v>84</v>
      </c>
      <c r="AW114" s="11" t="s">
        <v>37</v>
      </c>
      <c r="AX114" s="11" t="s">
        <v>74</v>
      </c>
      <c r="AY114" s="210" t="s">
        <v>135</v>
      </c>
    </row>
    <row r="115" spans="2:65" s="13" customFormat="1">
      <c r="B115" s="221"/>
      <c r="C115" s="222"/>
      <c r="D115" s="201" t="s">
        <v>145</v>
      </c>
      <c r="E115" s="223" t="s">
        <v>21</v>
      </c>
      <c r="F115" s="224" t="s">
        <v>184</v>
      </c>
      <c r="G115" s="222"/>
      <c r="H115" s="225">
        <v>58.68</v>
      </c>
      <c r="I115" s="226"/>
      <c r="J115" s="222"/>
      <c r="K115" s="222"/>
      <c r="L115" s="227"/>
      <c r="M115" s="228"/>
      <c r="N115" s="229"/>
      <c r="O115" s="229"/>
      <c r="P115" s="229"/>
      <c r="Q115" s="229"/>
      <c r="R115" s="229"/>
      <c r="S115" s="229"/>
      <c r="T115" s="230"/>
      <c r="AT115" s="231" t="s">
        <v>145</v>
      </c>
      <c r="AU115" s="231" t="s">
        <v>84</v>
      </c>
      <c r="AV115" s="13" t="s">
        <v>143</v>
      </c>
      <c r="AW115" s="13" t="s">
        <v>37</v>
      </c>
      <c r="AX115" s="13" t="s">
        <v>82</v>
      </c>
      <c r="AY115" s="231" t="s">
        <v>135</v>
      </c>
    </row>
    <row r="116" spans="2:65" s="1" customFormat="1" ht="16.5" customHeight="1">
      <c r="B116" s="40"/>
      <c r="C116" s="187" t="s">
        <v>185</v>
      </c>
      <c r="D116" s="187" t="s">
        <v>138</v>
      </c>
      <c r="E116" s="188" t="s">
        <v>186</v>
      </c>
      <c r="F116" s="189" t="s">
        <v>187</v>
      </c>
      <c r="G116" s="190" t="s">
        <v>149</v>
      </c>
      <c r="H116" s="191">
        <v>1</v>
      </c>
      <c r="I116" s="192"/>
      <c r="J116" s="193">
        <f>ROUND(I116*H116,2)</f>
        <v>0</v>
      </c>
      <c r="K116" s="189" t="s">
        <v>142</v>
      </c>
      <c r="L116" s="60"/>
      <c r="M116" s="194" t="s">
        <v>21</v>
      </c>
      <c r="N116" s="195" t="s">
        <v>45</v>
      </c>
      <c r="O116" s="41"/>
      <c r="P116" s="196">
        <f>O116*H116</f>
        <v>0</v>
      </c>
      <c r="Q116" s="196">
        <v>4.684E-2</v>
      </c>
      <c r="R116" s="196">
        <f>Q116*H116</f>
        <v>4.684E-2</v>
      </c>
      <c r="S116" s="196">
        <v>0</v>
      </c>
      <c r="T116" s="197">
        <f>S116*H116</f>
        <v>0</v>
      </c>
      <c r="AR116" s="23" t="s">
        <v>143</v>
      </c>
      <c r="AT116" s="23" t="s">
        <v>138</v>
      </c>
      <c r="AU116" s="23" t="s">
        <v>84</v>
      </c>
      <c r="AY116" s="23" t="s">
        <v>135</v>
      </c>
      <c r="BE116" s="198">
        <f>IF(N116="základní",J116,0)</f>
        <v>0</v>
      </c>
      <c r="BF116" s="198">
        <f>IF(N116="snížená",J116,0)</f>
        <v>0</v>
      </c>
      <c r="BG116" s="198">
        <f>IF(N116="zákl. přenesená",J116,0)</f>
        <v>0</v>
      </c>
      <c r="BH116" s="198">
        <f>IF(N116="sníž. přenesená",J116,0)</f>
        <v>0</v>
      </c>
      <c r="BI116" s="198">
        <f>IF(N116="nulová",J116,0)</f>
        <v>0</v>
      </c>
      <c r="BJ116" s="23" t="s">
        <v>82</v>
      </c>
      <c r="BK116" s="198">
        <f>ROUND(I116*H116,2)</f>
        <v>0</v>
      </c>
      <c r="BL116" s="23" t="s">
        <v>143</v>
      </c>
      <c r="BM116" s="23" t="s">
        <v>188</v>
      </c>
    </row>
    <row r="117" spans="2:65" s="11" customFormat="1">
      <c r="B117" s="199"/>
      <c r="C117" s="200"/>
      <c r="D117" s="201" t="s">
        <v>145</v>
      </c>
      <c r="E117" s="202" t="s">
        <v>21</v>
      </c>
      <c r="F117" s="203" t="s">
        <v>189</v>
      </c>
      <c r="G117" s="200"/>
      <c r="H117" s="204">
        <v>1</v>
      </c>
      <c r="I117" s="205"/>
      <c r="J117" s="200"/>
      <c r="K117" s="200"/>
      <c r="L117" s="206"/>
      <c r="M117" s="207"/>
      <c r="N117" s="208"/>
      <c r="O117" s="208"/>
      <c r="P117" s="208"/>
      <c r="Q117" s="208"/>
      <c r="R117" s="208"/>
      <c r="S117" s="208"/>
      <c r="T117" s="209"/>
      <c r="AT117" s="210" t="s">
        <v>145</v>
      </c>
      <c r="AU117" s="210" t="s">
        <v>84</v>
      </c>
      <c r="AV117" s="11" t="s">
        <v>84</v>
      </c>
      <c r="AW117" s="11" t="s">
        <v>37</v>
      </c>
      <c r="AX117" s="11" t="s">
        <v>82</v>
      </c>
      <c r="AY117" s="210" t="s">
        <v>135</v>
      </c>
    </row>
    <row r="118" spans="2:65" s="1" customFormat="1" ht="16.5" customHeight="1">
      <c r="B118" s="40"/>
      <c r="C118" s="232" t="s">
        <v>190</v>
      </c>
      <c r="D118" s="232" t="s">
        <v>191</v>
      </c>
      <c r="E118" s="233" t="s">
        <v>192</v>
      </c>
      <c r="F118" s="234" t="s">
        <v>193</v>
      </c>
      <c r="G118" s="235" t="s">
        <v>149</v>
      </c>
      <c r="H118" s="236">
        <v>1</v>
      </c>
      <c r="I118" s="237"/>
      <c r="J118" s="238">
        <f>ROUND(I118*H118,2)</f>
        <v>0</v>
      </c>
      <c r="K118" s="234" t="s">
        <v>142</v>
      </c>
      <c r="L118" s="239"/>
      <c r="M118" s="240" t="s">
        <v>21</v>
      </c>
      <c r="N118" s="241" t="s">
        <v>45</v>
      </c>
      <c r="O118" s="41"/>
      <c r="P118" s="196">
        <f>O118*H118</f>
        <v>0</v>
      </c>
      <c r="Q118" s="196">
        <v>1.14E-2</v>
      </c>
      <c r="R118" s="196">
        <f>Q118*H118</f>
        <v>1.14E-2</v>
      </c>
      <c r="S118" s="196">
        <v>0</v>
      </c>
      <c r="T118" s="197">
        <f>S118*H118</f>
        <v>0</v>
      </c>
      <c r="AR118" s="23" t="s">
        <v>172</v>
      </c>
      <c r="AT118" s="23" t="s">
        <v>191</v>
      </c>
      <c r="AU118" s="23" t="s">
        <v>84</v>
      </c>
      <c r="AY118" s="23" t="s">
        <v>135</v>
      </c>
      <c r="BE118" s="198">
        <f>IF(N118="základní",J118,0)</f>
        <v>0</v>
      </c>
      <c r="BF118" s="198">
        <f>IF(N118="snížená",J118,0)</f>
        <v>0</v>
      </c>
      <c r="BG118" s="198">
        <f>IF(N118="zákl. přenesená",J118,0)</f>
        <v>0</v>
      </c>
      <c r="BH118" s="198">
        <f>IF(N118="sníž. přenesená",J118,0)</f>
        <v>0</v>
      </c>
      <c r="BI118" s="198">
        <f>IF(N118="nulová",J118,0)</f>
        <v>0</v>
      </c>
      <c r="BJ118" s="23" t="s">
        <v>82</v>
      </c>
      <c r="BK118" s="198">
        <f>ROUND(I118*H118,2)</f>
        <v>0</v>
      </c>
      <c r="BL118" s="23" t="s">
        <v>143</v>
      </c>
      <c r="BM118" s="23" t="s">
        <v>194</v>
      </c>
    </row>
    <row r="119" spans="2:65" s="10" customFormat="1" ht="29.85" customHeight="1">
      <c r="B119" s="171"/>
      <c r="C119" s="172"/>
      <c r="D119" s="173" t="s">
        <v>73</v>
      </c>
      <c r="E119" s="185" t="s">
        <v>178</v>
      </c>
      <c r="F119" s="185" t="s">
        <v>195</v>
      </c>
      <c r="G119" s="172"/>
      <c r="H119" s="172"/>
      <c r="I119" s="175"/>
      <c r="J119" s="186">
        <f>BK119</f>
        <v>0</v>
      </c>
      <c r="K119" s="172"/>
      <c r="L119" s="177"/>
      <c r="M119" s="178"/>
      <c r="N119" s="179"/>
      <c r="O119" s="179"/>
      <c r="P119" s="180">
        <f>SUM(P120:P137)</f>
        <v>0</v>
      </c>
      <c r="Q119" s="179"/>
      <c r="R119" s="180">
        <f>SUM(R120:R137)</f>
        <v>2.4000000000000002E-3</v>
      </c>
      <c r="S119" s="179"/>
      <c r="T119" s="181">
        <f>SUM(T120:T137)</f>
        <v>2.236148</v>
      </c>
      <c r="AR119" s="182" t="s">
        <v>82</v>
      </c>
      <c r="AT119" s="183" t="s">
        <v>73</v>
      </c>
      <c r="AU119" s="183" t="s">
        <v>82</v>
      </c>
      <c r="AY119" s="182" t="s">
        <v>135</v>
      </c>
      <c r="BK119" s="184">
        <f>SUM(BK120:BK137)</f>
        <v>0</v>
      </c>
    </row>
    <row r="120" spans="2:65" s="1" customFormat="1" ht="25.5" customHeight="1">
      <c r="B120" s="40"/>
      <c r="C120" s="187" t="s">
        <v>196</v>
      </c>
      <c r="D120" s="187" t="s">
        <v>138</v>
      </c>
      <c r="E120" s="188" t="s">
        <v>197</v>
      </c>
      <c r="F120" s="189" t="s">
        <v>198</v>
      </c>
      <c r="G120" s="190" t="s">
        <v>149</v>
      </c>
      <c r="H120" s="191">
        <v>1</v>
      </c>
      <c r="I120" s="192"/>
      <c r="J120" s="193">
        <f>ROUND(I120*H120,2)</f>
        <v>0</v>
      </c>
      <c r="K120" s="189" t="s">
        <v>142</v>
      </c>
      <c r="L120" s="60"/>
      <c r="M120" s="194" t="s">
        <v>21</v>
      </c>
      <c r="N120" s="195" t="s">
        <v>45</v>
      </c>
      <c r="O120" s="41"/>
      <c r="P120" s="196">
        <f>O120*H120</f>
        <v>0</v>
      </c>
      <c r="Q120" s="196">
        <v>0</v>
      </c>
      <c r="R120" s="196">
        <f>Q120*H120</f>
        <v>0</v>
      </c>
      <c r="S120" s="196">
        <v>0</v>
      </c>
      <c r="T120" s="197">
        <f>S120*H120</f>
        <v>0</v>
      </c>
      <c r="AR120" s="23" t="s">
        <v>143</v>
      </c>
      <c r="AT120" s="23" t="s">
        <v>138</v>
      </c>
      <c r="AU120" s="23" t="s">
        <v>84</v>
      </c>
      <c r="AY120" s="23" t="s">
        <v>135</v>
      </c>
      <c r="BE120" s="198">
        <f>IF(N120="základní",J120,0)</f>
        <v>0</v>
      </c>
      <c r="BF120" s="198">
        <f>IF(N120="snížená",J120,0)</f>
        <v>0</v>
      </c>
      <c r="BG120" s="198">
        <f>IF(N120="zákl. přenesená",J120,0)</f>
        <v>0</v>
      </c>
      <c r="BH120" s="198">
        <f>IF(N120="sníž. přenesená",J120,0)</f>
        <v>0</v>
      </c>
      <c r="BI120" s="198">
        <f>IF(N120="nulová",J120,0)</f>
        <v>0</v>
      </c>
      <c r="BJ120" s="23" t="s">
        <v>82</v>
      </c>
      <c r="BK120" s="198">
        <f>ROUND(I120*H120,2)</f>
        <v>0</v>
      </c>
      <c r="BL120" s="23" t="s">
        <v>143</v>
      </c>
      <c r="BM120" s="23" t="s">
        <v>199</v>
      </c>
    </row>
    <row r="121" spans="2:65" s="1" customFormat="1" ht="25.5" customHeight="1">
      <c r="B121" s="40"/>
      <c r="C121" s="187" t="s">
        <v>200</v>
      </c>
      <c r="D121" s="187" t="s">
        <v>138</v>
      </c>
      <c r="E121" s="188" t="s">
        <v>201</v>
      </c>
      <c r="F121" s="189" t="s">
        <v>202</v>
      </c>
      <c r="G121" s="190" t="s">
        <v>149</v>
      </c>
      <c r="H121" s="191">
        <v>10</v>
      </c>
      <c r="I121" s="192"/>
      <c r="J121" s="193">
        <f>ROUND(I121*H121,2)</f>
        <v>0</v>
      </c>
      <c r="K121" s="189" t="s">
        <v>142</v>
      </c>
      <c r="L121" s="60"/>
      <c r="M121" s="194" t="s">
        <v>21</v>
      </c>
      <c r="N121" s="195" t="s">
        <v>45</v>
      </c>
      <c r="O121" s="41"/>
      <c r="P121" s="196">
        <f>O121*H121</f>
        <v>0</v>
      </c>
      <c r="Q121" s="196">
        <v>0</v>
      </c>
      <c r="R121" s="196">
        <f>Q121*H121</f>
        <v>0</v>
      </c>
      <c r="S121" s="196">
        <v>0</v>
      </c>
      <c r="T121" s="197">
        <f>S121*H121</f>
        <v>0</v>
      </c>
      <c r="AR121" s="23" t="s">
        <v>143</v>
      </c>
      <c r="AT121" s="23" t="s">
        <v>138</v>
      </c>
      <c r="AU121" s="23" t="s">
        <v>84</v>
      </c>
      <c r="AY121" s="23" t="s">
        <v>135</v>
      </c>
      <c r="BE121" s="198">
        <f>IF(N121="základní",J121,0)</f>
        <v>0</v>
      </c>
      <c r="BF121" s="198">
        <f>IF(N121="snížená",J121,0)</f>
        <v>0</v>
      </c>
      <c r="BG121" s="198">
        <f>IF(N121="zákl. přenesená",J121,0)</f>
        <v>0</v>
      </c>
      <c r="BH121" s="198">
        <f>IF(N121="sníž. přenesená",J121,0)</f>
        <v>0</v>
      </c>
      <c r="BI121" s="198">
        <f>IF(N121="nulová",J121,0)</f>
        <v>0</v>
      </c>
      <c r="BJ121" s="23" t="s">
        <v>82</v>
      </c>
      <c r="BK121" s="198">
        <f>ROUND(I121*H121,2)</f>
        <v>0</v>
      </c>
      <c r="BL121" s="23" t="s">
        <v>143</v>
      </c>
      <c r="BM121" s="23" t="s">
        <v>203</v>
      </c>
    </row>
    <row r="122" spans="2:65" s="1" customFormat="1" ht="25.5" customHeight="1">
      <c r="B122" s="40"/>
      <c r="C122" s="187" t="s">
        <v>204</v>
      </c>
      <c r="D122" s="187" t="s">
        <v>138</v>
      </c>
      <c r="E122" s="188" t="s">
        <v>205</v>
      </c>
      <c r="F122" s="189" t="s">
        <v>206</v>
      </c>
      <c r="G122" s="190" t="s">
        <v>149</v>
      </c>
      <c r="H122" s="191">
        <v>1</v>
      </c>
      <c r="I122" s="192"/>
      <c r="J122" s="193">
        <f>ROUND(I122*H122,2)</f>
        <v>0</v>
      </c>
      <c r="K122" s="189" t="s">
        <v>142</v>
      </c>
      <c r="L122" s="60"/>
      <c r="M122" s="194" t="s">
        <v>21</v>
      </c>
      <c r="N122" s="195" t="s">
        <v>45</v>
      </c>
      <c r="O122" s="41"/>
      <c r="P122" s="196">
        <f>O122*H122</f>
        <v>0</v>
      </c>
      <c r="Q122" s="196">
        <v>0</v>
      </c>
      <c r="R122" s="196">
        <f>Q122*H122</f>
        <v>0</v>
      </c>
      <c r="S122" s="196">
        <v>0</v>
      </c>
      <c r="T122" s="197">
        <f>S122*H122</f>
        <v>0</v>
      </c>
      <c r="AR122" s="23" t="s">
        <v>143</v>
      </c>
      <c r="AT122" s="23" t="s">
        <v>138</v>
      </c>
      <c r="AU122" s="23" t="s">
        <v>84</v>
      </c>
      <c r="AY122" s="23" t="s">
        <v>135</v>
      </c>
      <c r="BE122" s="198">
        <f>IF(N122="základní",J122,0)</f>
        <v>0</v>
      </c>
      <c r="BF122" s="198">
        <f>IF(N122="snížená",J122,0)</f>
        <v>0</v>
      </c>
      <c r="BG122" s="198">
        <f>IF(N122="zákl. přenesená",J122,0)</f>
        <v>0</v>
      </c>
      <c r="BH122" s="198">
        <f>IF(N122="sníž. přenesená",J122,0)</f>
        <v>0</v>
      </c>
      <c r="BI122" s="198">
        <f>IF(N122="nulová",J122,0)</f>
        <v>0</v>
      </c>
      <c r="BJ122" s="23" t="s">
        <v>82</v>
      </c>
      <c r="BK122" s="198">
        <f>ROUND(I122*H122,2)</f>
        <v>0</v>
      </c>
      <c r="BL122" s="23" t="s">
        <v>143</v>
      </c>
      <c r="BM122" s="23" t="s">
        <v>207</v>
      </c>
    </row>
    <row r="123" spans="2:65" s="1" customFormat="1" ht="16.5" customHeight="1">
      <c r="B123" s="40"/>
      <c r="C123" s="187" t="s">
        <v>10</v>
      </c>
      <c r="D123" s="187" t="s">
        <v>138</v>
      </c>
      <c r="E123" s="188" t="s">
        <v>208</v>
      </c>
      <c r="F123" s="189" t="s">
        <v>209</v>
      </c>
      <c r="G123" s="190" t="s">
        <v>141</v>
      </c>
      <c r="H123" s="191">
        <v>60</v>
      </c>
      <c r="I123" s="192"/>
      <c r="J123" s="193">
        <f>ROUND(I123*H123,2)</f>
        <v>0</v>
      </c>
      <c r="K123" s="189" t="s">
        <v>142</v>
      </c>
      <c r="L123" s="60"/>
      <c r="M123" s="194" t="s">
        <v>21</v>
      </c>
      <c r="N123" s="195" t="s">
        <v>45</v>
      </c>
      <c r="O123" s="41"/>
      <c r="P123" s="196">
        <f>O123*H123</f>
        <v>0</v>
      </c>
      <c r="Q123" s="196">
        <v>4.0000000000000003E-5</v>
      </c>
      <c r="R123" s="196">
        <f>Q123*H123</f>
        <v>2.4000000000000002E-3</v>
      </c>
      <c r="S123" s="196">
        <v>0</v>
      </c>
      <c r="T123" s="197">
        <f>S123*H123</f>
        <v>0</v>
      </c>
      <c r="AR123" s="23" t="s">
        <v>143</v>
      </c>
      <c r="AT123" s="23" t="s">
        <v>138</v>
      </c>
      <c r="AU123" s="23" t="s">
        <v>84</v>
      </c>
      <c r="AY123" s="23" t="s">
        <v>135</v>
      </c>
      <c r="BE123" s="198">
        <f>IF(N123="základní",J123,0)</f>
        <v>0</v>
      </c>
      <c r="BF123" s="198">
        <f>IF(N123="snížená",J123,0)</f>
        <v>0</v>
      </c>
      <c r="BG123" s="198">
        <f>IF(N123="zákl. přenesená",J123,0)</f>
        <v>0</v>
      </c>
      <c r="BH123" s="198">
        <f>IF(N123="sníž. přenesená",J123,0)</f>
        <v>0</v>
      </c>
      <c r="BI123" s="198">
        <f>IF(N123="nulová",J123,0)</f>
        <v>0</v>
      </c>
      <c r="BJ123" s="23" t="s">
        <v>82</v>
      </c>
      <c r="BK123" s="198">
        <f>ROUND(I123*H123,2)</f>
        <v>0</v>
      </c>
      <c r="BL123" s="23" t="s">
        <v>143</v>
      </c>
      <c r="BM123" s="23" t="s">
        <v>210</v>
      </c>
    </row>
    <row r="124" spans="2:65" s="1" customFormat="1" ht="16.5" customHeight="1">
      <c r="B124" s="40"/>
      <c r="C124" s="187" t="s">
        <v>211</v>
      </c>
      <c r="D124" s="187" t="s">
        <v>138</v>
      </c>
      <c r="E124" s="188" t="s">
        <v>212</v>
      </c>
      <c r="F124" s="189" t="s">
        <v>213</v>
      </c>
      <c r="G124" s="190" t="s">
        <v>141</v>
      </c>
      <c r="H124" s="191">
        <v>2</v>
      </c>
      <c r="I124" s="192"/>
      <c r="J124" s="193">
        <f>ROUND(I124*H124,2)</f>
        <v>0</v>
      </c>
      <c r="K124" s="189" t="s">
        <v>142</v>
      </c>
      <c r="L124" s="60"/>
      <c r="M124" s="194" t="s">
        <v>21</v>
      </c>
      <c r="N124" s="195" t="s">
        <v>45</v>
      </c>
      <c r="O124" s="41"/>
      <c r="P124" s="196">
        <f>O124*H124</f>
        <v>0</v>
      </c>
      <c r="Q124" s="196">
        <v>0</v>
      </c>
      <c r="R124" s="196">
        <f>Q124*H124</f>
        <v>0</v>
      </c>
      <c r="S124" s="196">
        <v>7.5999999999999998E-2</v>
      </c>
      <c r="T124" s="197">
        <f>S124*H124</f>
        <v>0.152</v>
      </c>
      <c r="AR124" s="23" t="s">
        <v>143</v>
      </c>
      <c r="AT124" s="23" t="s">
        <v>138</v>
      </c>
      <c r="AU124" s="23" t="s">
        <v>84</v>
      </c>
      <c r="AY124" s="23" t="s">
        <v>135</v>
      </c>
      <c r="BE124" s="198">
        <f>IF(N124="základní",J124,0)</f>
        <v>0</v>
      </c>
      <c r="BF124" s="198">
        <f>IF(N124="snížená",J124,0)</f>
        <v>0</v>
      </c>
      <c r="BG124" s="198">
        <f>IF(N124="zákl. přenesená",J124,0)</f>
        <v>0</v>
      </c>
      <c r="BH124" s="198">
        <f>IF(N124="sníž. přenesená",J124,0)</f>
        <v>0</v>
      </c>
      <c r="BI124" s="198">
        <f>IF(N124="nulová",J124,0)</f>
        <v>0</v>
      </c>
      <c r="BJ124" s="23" t="s">
        <v>82</v>
      </c>
      <c r="BK124" s="198">
        <f>ROUND(I124*H124,2)</f>
        <v>0</v>
      </c>
      <c r="BL124" s="23" t="s">
        <v>143</v>
      </c>
      <c r="BM124" s="23" t="s">
        <v>214</v>
      </c>
    </row>
    <row r="125" spans="2:65" s="12" customFormat="1">
      <c r="B125" s="211"/>
      <c r="C125" s="212"/>
      <c r="D125" s="201" t="s">
        <v>145</v>
      </c>
      <c r="E125" s="213" t="s">
        <v>21</v>
      </c>
      <c r="F125" s="214" t="s">
        <v>215</v>
      </c>
      <c r="G125" s="212"/>
      <c r="H125" s="213" t="s">
        <v>21</v>
      </c>
      <c r="I125" s="215"/>
      <c r="J125" s="212"/>
      <c r="K125" s="212"/>
      <c r="L125" s="216"/>
      <c r="M125" s="217"/>
      <c r="N125" s="218"/>
      <c r="O125" s="218"/>
      <c r="P125" s="218"/>
      <c r="Q125" s="218"/>
      <c r="R125" s="218"/>
      <c r="S125" s="218"/>
      <c r="T125" s="219"/>
      <c r="AT125" s="220" t="s">
        <v>145</v>
      </c>
      <c r="AU125" s="220" t="s">
        <v>84</v>
      </c>
      <c r="AV125" s="12" t="s">
        <v>82</v>
      </c>
      <c r="AW125" s="12" t="s">
        <v>37</v>
      </c>
      <c r="AX125" s="12" t="s">
        <v>74</v>
      </c>
      <c r="AY125" s="220" t="s">
        <v>135</v>
      </c>
    </row>
    <row r="126" spans="2:65" s="11" customFormat="1">
      <c r="B126" s="199"/>
      <c r="C126" s="200"/>
      <c r="D126" s="201" t="s">
        <v>145</v>
      </c>
      <c r="E126" s="202" t="s">
        <v>21</v>
      </c>
      <c r="F126" s="203" t="s">
        <v>216</v>
      </c>
      <c r="G126" s="200"/>
      <c r="H126" s="204">
        <v>2</v>
      </c>
      <c r="I126" s="205"/>
      <c r="J126" s="200"/>
      <c r="K126" s="200"/>
      <c r="L126" s="206"/>
      <c r="M126" s="207"/>
      <c r="N126" s="208"/>
      <c r="O126" s="208"/>
      <c r="P126" s="208"/>
      <c r="Q126" s="208"/>
      <c r="R126" s="208"/>
      <c r="S126" s="208"/>
      <c r="T126" s="209"/>
      <c r="AT126" s="210" t="s">
        <v>145</v>
      </c>
      <c r="AU126" s="210" t="s">
        <v>84</v>
      </c>
      <c r="AV126" s="11" t="s">
        <v>84</v>
      </c>
      <c r="AW126" s="11" t="s">
        <v>37</v>
      </c>
      <c r="AX126" s="11" t="s">
        <v>74</v>
      </c>
      <c r="AY126" s="210" t="s">
        <v>135</v>
      </c>
    </row>
    <row r="127" spans="2:65" s="13" customFormat="1">
      <c r="B127" s="221"/>
      <c r="C127" s="222"/>
      <c r="D127" s="201" t="s">
        <v>145</v>
      </c>
      <c r="E127" s="223" t="s">
        <v>21</v>
      </c>
      <c r="F127" s="224" t="s">
        <v>184</v>
      </c>
      <c r="G127" s="222"/>
      <c r="H127" s="225">
        <v>2</v>
      </c>
      <c r="I127" s="226"/>
      <c r="J127" s="222"/>
      <c r="K127" s="222"/>
      <c r="L127" s="227"/>
      <c r="M127" s="228"/>
      <c r="N127" s="229"/>
      <c r="O127" s="229"/>
      <c r="P127" s="229"/>
      <c r="Q127" s="229"/>
      <c r="R127" s="229"/>
      <c r="S127" s="229"/>
      <c r="T127" s="230"/>
      <c r="AT127" s="231" t="s">
        <v>145</v>
      </c>
      <c r="AU127" s="231" t="s">
        <v>84</v>
      </c>
      <c r="AV127" s="13" t="s">
        <v>143</v>
      </c>
      <c r="AW127" s="13" t="s">
        <v>37</v>
      </c>
      <c r="AX127" s="13" t="s">
        <v>82</v>
      </c>
      <c r="AY127" s="231" t="s">
        <v>135</v>
      </c>
    </row>
    <row r="128" spans="2:65" s="1" customFormat="1" ht="25.5" customHeight="1">
      <c r="B128" s="40"/>
      <c r="C128" s="187" t="s">
        <v>217</v>
      </c>
      <c r="D128" s="187" t="s">
        <v>138</v>
      </c>
      <c r="E128" s="188" t="s">
        <v>218</v>
      </c>
      <c r="F128" s="189" t="s">
        <v>219</v>
      </c>
      <c r="G128" s="190" t="s">
        <v>220</v>
      </c>
      <c r="H128" s="191">
        <v>10</v>
      </c>
      <c r="I128" s="192"/>
      <c r="J128" s="193">
        <f>ROUND(I128*H128,2)</f>
        <v>0</v>
      </c>
      <c r="K128" s="189" t="s">
        <v>142</v>
      </c>
      <c r="L128" s="60"/>
      <c r="M128" s="194" t="s">
        <v>21</v>
      </c>
      <c r="N128" s="195" t="s">
        <v>45</v>
      </c>
      <c r="O128" s="41"/>
      <c r="P128" s="196">
        <f>O128*H128</f>
        <v>0</v>
      </c>
      <c r="Q128" s="196">
        <v>0</v>
      </c>
      <c r="R128" s="196">
        <f>Q128*H128</f>
        <v>0</v>
      </c>
      <c r="S128" s="196">
        <v>0.13200000000000001</v>
      </c>
      <c r="T128" s="197">
        <f>S128*H128</f>
        <v>1.32</v>
      </c>
      <c r="AR128" s="23" t="s">
        <v>143</v>
      </c>
      <c r="AT128" s="23" t="s">
        <v>138</v>
      </c>
      <c r="AU128" s="23" t="s">
        <v>84</v>
      </c>
      <c r="AY128" s="23" t="s">
        <v>135</v>
      </c>
      <c r="BE128" s="198">
        <f>IF(N128="základní",J128,0)</f>
        <v>0</v>
      </c>
      <c r="BF128" s="198">
        <f>IF(N128="snížená",J128,0)</f>
        <v>0</v>
      </c>
      <c r="BG128" s="198">
        <f>IF(N128="zákl. přenesená",J128,0)</f>
        <v>0</v>
      </c>
      <c r="BH128" s="198">
        <f>IF(N128="sníž. přenesená",J128,0)</f>
        <v>0</v>
      </c>
      <c r="BI128" s="198">
        <f>IF(N128="nulová",J128,0)</f>
        <v>0</v>
      </c>
      <c r="BJ128" s="23" t="s">
        <v>82</v>
      </c>
      <c r="BK128" s="198">
        <f>ROUND(I128*H128,2)</f>
        <v>0</v>
      </c>
      <c r="BL128" s="23" t="s">
        <v>143</v>
      </c>
      <c r="BM128" s="23" t="s">
        <v>221</v>
      </c>
    </row>
    <row r="129" spans="2:65" s="11" customFormat="1">
      <c r="B129" s="199"/>
      <c r="C129" s="200"/>
      <c r="D129" s="201" t="s">
        <v>145</v>
      </c>
      <c r="E129" s="202" t="s">
        <v>21</v>
      </c>
      <c r="F129" s="203" t="s">
        <v>222</v>
      </c>
      <c r="G129" s="200"/>
      <c r="H129" s="204">
        <v>10</v>
      </c>
      <c r="I129" s="205"/>
      <c r="J129" s="200"/>
      <c r="K129" s="200"/>
      <c r="L129" s="206"/>
      <c r="M129" s="207"/>
      <c r="N129" s="208"/>
      <c r="O129" s="208"/>
      <c r="P129" s="208"/>
      <c r="Q129" s="208"/>
      <c r="R129" s="208"/>
      <c r="S129" s="208"/>
      <c r="T129" s="209"/>
      <c r="AT129" s="210" t="s">
        <v>145</v>
      </c>
      <c r="AU129" s="210" t="s">
        <v>84</v>
      </c>
      <c r="AV129" s="11" t="s">
        <v>84</v>
      </c>
      <c r="AW129" s="11" t="s">
        <v>37</v>
      </c>
      <c r="AX129" s="11" t="s">
        <v>82</v>
      </c>
      <c r="AY129" s="210" t="s">
        <v>135</v>
      </c>
    </row>
    <row r="130" spans="2:65" s="1" customFormat="1" ht="25.5" customHeight="1">
      <c r="B130" s="40"/>
      <c r="C130" s="187" t="s">
        <v>223</v>
      </c>
      <c r="D130" s="187" t="s">
        <v>138</v>
      </c>
      <c r="E130" s="188" t="s">
        <v>224</v>
      </c>
      <c r="F130" s="189" t="s">
        <v>225</v>
      </c>
      <c r="G130" s="190" t="s">
        <v>141</v>
      </c>
      <c r="H130" s="191">
        <v>139</v>
      </c>
      <c r="I130" s="192"/>
      <c r="J130" s="193">
        <f>ROUND(I130*H130,2)</f>
        <v>0</v>
      </c>
      <c r="K130" s="189" t="s">
        <v>142</v>
      </c>
      <c r="L130" s="60"/>
      <c r="M130" s="194" t="s">
        <v>21</v>
      </c>
      <c r="N130" s="195" t="s">
        <v>45</v>
      </c>
      <c r="O130" s="41"/>
      <c r="P130" s="196">
        <f>O130*H130</f>
        <v>0</v>
      </c>
      <c r="Q130" s="196">
        <v>0</v>
      </c>
      <c r="R130" s="196">
        <f>Q130*H130</f>
        <v>0</v>
      </c>
      <c r="S130" s="196">
        <v>4.0000000000000001E-3</v>
      </c>
      <c r="T130" s="197">
        <f>S130*H130</f>
        <v>0.55600000000000005</v>
      </c>
      <c r="AR130" s="23" t="s">
        <v>143</v>
      </c>
      <c r="AT130" s="23" t="s">
        <v>138</v>
      </c>
      <c r="AU130" s="23" t="s">
        <v>84</v>
      </c>
      <c r="AY130" s="23" t="s">
        <v>135</v>
      </c>
      <c r="BE130" s="198">
        <f>IF(N130="základní",J130,0)</f>
        <v>0</v>
      </c>
      <c r="BF130" s="198">
        <f>IF(N130="snížená",J130,0)</f>
        <v>0</v>
      </c>
      <c r="BG130" s="198">
        <f>IF(N130="zákl. přenesená",J130,0)</f>
        <v>0</v>
      </c>
      <c r="BH130" s="198">
        <f>IF(N130="sníž. přenesená",J130,0)</f>
        <v>0</v>
      </c>
      <c r="BI130" s="198">
        <f>IF(N130="nulová",J130,0)</f>
        <v>0</v>
      </c>
      <c r="BJ130" s="23" t="s">
        <v>82</v>
      </c>
      <c r="BK130" s="198">
        <f>ROUND(I130*H130,2)</f>
        <v>0</v>
      </c>
      <c r="BL130" s="23" t="s">
        <v>143</v>
      </c>
      <c r="BM130" s="23" t="s">
        <v>226</v>
      </c>
    </row>
    <row r="131" spans="2:65" s="11" customFormat="1">
      <c r="B131" s="199"/>
      <c r="C131" s="200"/>
      <c r="D131" s="201" t="s">
        <v>145</v>
      </c>
      <c r="E131" s="202" t="s">
        <v>21</v>
      </c>
      <c r="F131" s="203" t="s">
        <v>164</v>
      </c>
      <c r="G131" s="200"/>
      <c r="H131" s="204">
        <v>139</v>
      </c>
      <c r="I131" s="205"/>
      <c r="J131" s="200"/>
      <c r="K131" s="200"/>
      <c r="L131" s="206"/>
      <c r="M131" s="207"/>
      <c r="N131" s="208"/>
      <c r="O131" s="208"/>
      <c r="P131" s="208"/>
      <c r="Q131" s="208"/>
      <c r="R131" s="208"/>
      <c r="S131" s="208"/>
      <c r="T131" s="209"/>
      <c r="AT131" s="210" t="s">
        <v>145</v>
      </c>
      <c r="AU131" s="210" t="s">
        <v>84</v>
      </c>
      <c r="AV131" s="11" t="s">
        <v>84</v>
      </c>
      <c r="AW131" s="11" t="s">
        <v>37</v>
      </c>
      <c r="AX131" s="11" t="s">
        <v>82</v>
      </c>
      <c r="AY131" s="210" t="s">
        <v>135</v>
      </c>
    </row>
    <row r="132" spans="2:65" s="1" customFormat="1" ht="16.5" customHeight="1">
      <c r="B132" s="40"/>
      <c r="C132" s="187" t="s">
        <v>227</v>
      </c>
      <c r="D132" s="187" t="s">
        <v>138</v>
      </c>
      <c r="E132" s="188" t="s">
        <v>228</v>
      </c>
      <c r="F132" s="189" t="s">
        <v>229</v>
      </c>
      <c r="G132" s="190" t="s">
        <v>141</v>
      </c>
      <c r="H132" s="191">
        <v>3.0609999999999999</v>
      </c>
      <c r="I132" s="192"/>
      <c r="J132" s="193">
        <f>ROUND(I132*H132,2)</f>
        <v>0</v>
      </c>
      <c r="K132" s="189" t="s">
        <v>142</v>
      </c>
      <c r="L132" s="60"/>
      <c r="M132" s="194" t="s">
        <v>21</v>
      </c>
      <c r="N132" s="195" t="s">
        <v>45</v>
      </c>
      <c r="O132" s="41"/>
      <c r="P132" s="196">
        <f>O132*H132</f>
        <v>0</v>
      </c>
      <c r="Q132" s="196">
        <v>0</v>
      </c>
      <c r="R132" s="196">
        <f>Q132*H132</f>
        <v>0</v>
      </c>
      <c r="S132" s="196">
        <v>6.8000000000000005E-2</v>
      </c>
      <c r="T132" s="197">
        <f>S132*H132</f>
        <v>0.208148</v>
      </c>
      <c r="AR132" s="23" t="s">
        <v>143</v>
      </c>
      <c r="AT132" s="23" t="s">
        <v>138</v>
      </c>
      <c r="AU132" s="23" t="s">
        <v>84</v>
      </c>
      <c r="AY132" s="23" t="s">
        <v>135</v>
      </c>
      <c r="BE132" s="198">
        <f>IF(N132="základní",J132,0)</f>
        <v>0</v>
      </c>
      <c r="BF132" s="198">
        <f>IF(N132="snížená",J132,0)</f>
        <v>0</v>
      </c>
      <c r="BG132" s="198">
        <f>IF(N132="zákl. přenesená",J132,0)</f>
        <v>0</v>
      </c>
      <c r="BH132" s="198">
        <f>IF(N132="sníž. přenesená",J132,0)</f>
        <v>0</v>
      </c>
      <c r="BI132" s="198">
        <f>IF(N132="nulová",J132,0)</f>
        <v>0</v>
      </c>
      <c r="BJ132" s="23" t="s">
        <v>82</v>
      </c>
      <c r="BK132" s="198">
        <f>ROUND(I132*H132,2)</f>
        <v>0</v>
      </c>
      <c r="BL132" s="23" t="s">
        <v>143</v>
      </c>
      <c r="BM132" s="23" t="s">
        <v>230</v>
      </c>
    </row>
    <row r="133" spans="2:65" s="11" customFormat="1">
      <c r="B133" s="199"/>
      <c r="C133" s="200"/>
      <c r="D133" s="201" t="s">
        <v>145</v>
      </c>
      <c r="E133" s="202" t="s">
        <v>21</v>
      </c>
      <c r="F133" s="203" t="s">
        <v>231</v>
      </c>
      <c r="G133" s="200"/>
      <c r="H133" s="204">
        <v>3.0609999999999999</v>
      </c>
      <c r="I133" s="205"/>
      <c r="J133" s="200"/>
      <c r="K133" s="200"/>
      <c r="L133" s="206"/>
      <c r="M133" s="207"/>
      <c r="N133" s="208"/>
      <c r="O133" s="208"/>
      <c r="P133" s="208"/>
      <c r="Q133" s="208"/>
      <c r="R133" s="208"/>
      <c r="S133" s="208"/>
      <c r="T133" s="209"/>
      <c r="AT133" s="210" t="s">
        <v>145</v>
      </c>
      <c r="AU133" s="210" t="s">
        <v>84</v>
      </c>
      <c r="AV133" s="11" t="s">
        <v>84</v>
      </c>
      <c r="AW133" s="11" t="s">
        <v>37</v>
      </c>
      <c r="AX133" s="11" t="s">
        <v>74</v>
      </c>
      <c r="AY133" s="210" t="s">
        <v>135</v>
      </c>
    </row>
    <row r="134" spans="2:65" s="12" customFormat="1">
      <c r="B134" s="211"/>
      <c r="C134" s="212"/>
      <c r="D134" s="201" t="s">
        <v>145</v>
      </c>
      <c r="E134" s="213" t="s">
        <v>21</v>
      </c>
      <c r="F134" s="214" t="s">
        <v>232</v>
      </c>
      <c r="G134" s="212"/>
      <c r="H134" s="213" t="s">
        <v>21</v>
      </c>
      <c r="I134" s="215"/>
      <c r="J134" s="212"/>
      <c r="K134" s="212"/>
      <c r="L134" s="216"/>
      <c r="M134" s="217"/>
      <c r="N134" s="218"/>
      <c r="O134" s="218"/>
      <c r="P134" s="218"/>
      <c r="Q134" s="218"/>
      <c r="R134" s="218"/>
      <c r="S134" s="218"/>
      <c r="T134" s="219"/>
      <c r="AT134" s="220" t="s">
        <v>145</v>
      </c>
      <c r="AU134" s="220" t="s">
        <v>84</v>
      </c>
      <c r="AV134" s="12" t="s">
        <v>82</v>
      </c>
      <c r="AW134" s="12" t="s">
        <v>37</v>
      </c>
      <c r="AX134" s="12" t="s">
        <v>74</v>
      </c>
      <c r="AY134" s="220" t="s">
        <v>135</v>
      </c>
    </row>
    <row r="135" spans="2:65" s="13" customFormat="1">
      <c r="B135" s="221"/>
      <c r="C135" s="222"/>
      <c r="D135" s="201" t="s">
        <v>145</v>
      </c>
      <c r="E135" s="223" t="s">
        <v>21</v>
      </c>
      <c r="F135" s="224" t="s">
        <v>184</v>
      </c>
      <c r="G135" s="222"/>
      <c r="H135" s="225">
        <v>3.0609999999999999</v>
      </c>
      <c r="I135" s="226"/>
      <c r="J135" s="222"/>
      <c r="K135" s="222"/>
      <c r="L135" s="227"/>
      <c r="M135" s="228"/>
      <c r="N135" s="229"/>
      <c r="O135" s="229"/>
      <c r="P135" s="229"/>
      <c r="Q135" s="229"/>
      <c r="R135" s="229"/>
      <c r="S135" s="229"/>
      <c r="T135" s="230"/>
      <c r="AT135" s="231" t="s">
        <v>145</v>
      </c>
      <c r="AU135" s="231" t="s">
        <v>84</v>
      </c>
      <c r="AV135" s="13" t="s">
        <v>143</v>
      </c>
      <c r="AW135" s="13" t="s">
        <v>37</v>
      </c>
      <c r="AX135" s="13" t="s">
        <v>82</v>
      </c>
      <c r="AY135" s="231" t="s">
        <v>135</v>
      </c>
    </row>
    <row r="136" spans="2:65" s="1" customFormat="1" ht="16.5" customHeight="1">
      <c r="B136" s="40"/>
      <c r="C136" s="187" t="s">
        <v>233</v>
      </c>
      <c r="D136" s="187" t="s">
        <v>138</v>
      </c>
      <c r="E136" s="188" t="s">
        <v>234</v>
      </c>
      <c r="F136" s="189" t="s">
        <v>235</v>
      </c>
      <c r="G136" s="190" t="s">
        <v>175</v>
      </c>
      <c r="H136" s="191">
        <v>16</v>
      </c>
      <c r="I136" s="192"/>
      <c r="J136" s="193">
        <f>ROUND(I136*H136,2)</f>
        <v>0</v>
      </c>
      <c r="K136" s="189" t="s">
        <v>21</v>
      </c>
      <c r="L136" s="60"/>
      <c r="M136" s="194" t="s">
        <v>21</v>
      </c>
      <c r="N136" s="195" t="s">
        <v>45</v>
      </c>
      <c r="O136" s="41"/>
      <c r="P136" s="196">
        <f>O136*H136</f>
        <v>0</v>
      </c>
      <c r="Q136" s="196">
        <v>0</v>
      </c>
      <c r="R136" s="196">
        <f>Q136*H136</f>
        <v>0</v>
      </c>
      <c r="S136" s="196">
        <v>0</v>
      </c>
      <c r="T136" s="197">
        <f>S136*H136</f>
        <v>0</v>
      </c>
      <c r="AR136" s="23" t="s">
        <v>143</v>
      </c>
      <c r="AT136" s="23" t="s">
        <v>138</v>
      </c>
      <c r="AU136" s="23" t="s">
        <v>84</v>
      </c>
      <c r="AY136" s="23" t="s">
        <v>135</v>
      </c>
      <c r="BE136" s="198">
        <f>IF(N136="základní",J136,0)</f>
        <v>0</v>
      </c>
      <c r="BF136" s="198">
        <f>IF(N136="snížená",J136,0)</f>
        <v>0</v>
      </c>
      <c r="BG136" s="198">
        <f>IF(N136="zákl. přenesená",J136,0)</f>
        <v>0</v>
      </c>
      <c r="BH136" s="198">
        <f>IF(N136="sníž. přenesená",J136,0)</f>
        <v>0</v>
      </c>
      <c r="BI136" s="198">
        <f>IF(N136="nulová",J136,0)</f>
        <v>0</v>
      </c>
      <c r="BJ136" s="23" t="s">
        <v>82</v>
      </c>
      <c r="BK136" s="198">
        <f>ROUND(I136*H136,2)</f>
        <v>0</v>
      </c>
      <c r="BL136" s="23" t="s">
        <v>143</v>
      </c>
      <c r="BM136" s="23" t="s">
        <v>236</v>
      </c>
    </row>
    <row r="137" spans="2:65" s="1" customFormat="1" ht="16.5" customHeight="1">
      <c r="B137" s="40"/>
      <c r="C137" s="187" t="s">
        <v>9</v>
      </c>
      <c r="D137" s="187" t="s">
        <v>138</v>
      </c>
      <c r="E137" s="188" t="s">
        <v>237</v>
      </c>
      <c r="F137" s="189" t="s">
        <v>238</v>
      </c>
      <c r="G137" s="190" t="s">
        <v>149</v>
      </c>
      <c r="H137" s="191">
        <v>3</v>
      </c>
      <c r="I137" s="192"/>
      <c r="J137" s="193">
        <f>ROUND(I137*H137,2)</f>
        <v>0</v>
      </c>
      <c r="K137" s="189" t="s">
        <v>21</v>
      </c>
      <c r="L137" s="60"/>
      <c r="M137" s="194" t="s">
        <v>21</v>
      </c>
      <c r="N137" s="195" t="s">
        <v>45</v>
      </c>
      <c r="O137" s="41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AR137" s="23" t="s">
        <v>143</v>
      </c>
      <c r="AT137" s="23" t="s">
        <v>138</v>
      </c>
      <c r="AU137" s="23" t="s">
        <v>84</v>
      </c>
      <c r="AY137" s="23" t="s">
        <v>135</v>
      </c>
      <c r="BE137" s="198">
        <f>IF(N137="základní",J137,0)</f>
        <v>0</v>
      </c>
      <c r="BF137" s="198">
        <f>IF(N137="snížená",J137,0)</f>
        <v>0</v>
      </c>
      <c r="BG137" s="198">
        <f>IF(N137="zákl. přenesená",J137,0)</f>
        <v>0</v>
      </c>
      <c r="BH137" s="198">
        <f>IF(N137="sníž. přenesená",J137,0)</f>
        <v>0</v>
      </c>
      <c r="BI137" s="198">
        <f>IF(N137="nulová",J137,0)</f>
        <v>0</v>
      </c>
      <c r="BJ137" s="23" t="s">
        <v>82</v>
      </c>
      <c r="BK137" s="198">
        <f>ROUND(I137*H137,2)</f>
        <v>0</v>
      </c>
      <c r="BL137" s="23" t="s">
        <v>143</v>
      </c>
      <c r="BM137" s="23" t="s">
        <v>239</v>
      </c>
    </row>
    <row r="138" spans="2:65" s="10" customFormat="1" ht="29.85" customHeight="1">
      <c r="B138" s="171"/>
      <c r="C138" s="172"/>
      <c r="D138" s="173" t="s">
        <v>73</v>
      </c>
      <c r="E138" s="185" t="s">
        <v>240</v>
      </c>
      <c r="F138" s="185" t="s">
        <v>241</v>
      </c>
      <c r="G138" s="172"/>
      <c r="H138" s="172"/>
      <c r="I138" s="175"/>
      <c r="J138" s="186">
        <f>BK138</f>
        <v>0</v>
      </c>
      <c r="K138" s="172"/>
      <c r="L138" s="177"/>
      <c r="M138" s="178"/>
      <c r="N138" s="179"/>
      <c r="O138" s="179"/>
      <c r="P138" s="180">
        <f>SUM(P139:P144)</f>
        <v>0</v>
      </c>
      <c r="Q138" s="179"/>
      <c r="R138" s="180">
        <f>SUM(R139:R144)</f>
        <v>0</v>
      </c>
      <c r="S138" s="179"/>
      <c r="T138" s="181">
        <f>SUM(T139:T144)</f>
        <v>0</v>
      </c>
      <c r="AR138" s="182" t="s">
        <v>82</v>
      </c>
      <c r="AT138" s="183" t="s">
        <v>73</v>
      </c>
      <c r="AU138" s="183" t="s">
        <v>82</v>
      </c>
      <c r="AY138" s="182" t="s">
        <v>135</v>
      </c>
      <c r="BK138" s="184">
        <f>SUM(BK139:BK144)</f>
        <v>0</v>
      </c>
    </row>
    <row r="139" spans="2:65" s="1" customFormat="1" ht="25.5" customHeight="1">
      <c r="B139" s="40"/>
      <c r="C139" s="187" t="s">
        <v>242</v>
      </c>
      <c r="D139" s="187" t="s">
        <v>138</v>
      </c>
      <c r="E139" s="188" t="s">
        <v>243</v>
      </c>
      <c r="F139" s="189" t="s">
        <v>244</v>
      </c>
      <c r="G139" s="190" t="s">
        <v>245</v>
      </c>
      <c r="H139" s="191">
        <v>3.7869999999999999</v>
      </c>
      <c r="I139" s="192"/>
      <c r="J139" s="193">
        <f>ROUND(I139*H139,2)</f>
        <v>0</v>
      </c>
      <c r="K139" s="189" t="s">
        <v>142</v>
      </c>
      <c r="L139" s="60"/>
      <c r="M139" s="194" t="s">
        <v>21</v>
      </c>
      <c r="N139" s="195" t="s">
        <v>45</v>
      </c>
      <c r="O139" s="41"/>
      <c r="P139" s="196">
        <f>O139*H139</f>
        <v>0</v>
      </c>
      <c r="Q139" s="196">
        <v>0</v>
      </c>
      <c r="R139" s="196">
        <f>Q139*H139</f>
        <v>0</v>
      </c>
      <c r="S139" s="196">
        <v>0</v>
      </c>
      <c r="T139" s="197">
        <f>S139*H139</f>
        <v>0</v>
      </c>
      <c r="AR139" s="23" t="s">
        <v>143</v>
      </c>
      <c r="AT139" s="23" t="s">
        <v>138</v>
      </c>
      <c r="AU139" s="23" t="s">
        <v>84</v>
      </c>
      <c r="AY139" s="23" t="s">
        <v>135</v>
      </c>
      <c r="BE139" s="198">
        <f>IF(N139="základní",J139,0)</f>
        <v>0</v>
      </c>
      <c r="BF139" s="198">
        <f>IF(N139="snížená",J139,0)</f>
        <v>0</v>
      </c>
      <c r="BG139" s="198">
        <f>IF(N139="zákl. přenesená",J139,0)</f>
        <v>0</v>
      </c>
      <c r="BH139" s="198">
        <f>IF(N139="sníž. přenesená",J139,0)</f>
        <v>0</v>
      </c>
      <c r="BI139" s="198">
        <f>IF(N139="nulová",J139,0)</f>
        <v>0</v>
      </c>
      <c r="BJ139" s="23" t="s">
        <v>82</v>
      </c>
      <c r="BK139" s="198">
        <f>ROUND(I139*H139,2)</f>
        <v>0</v>
      </c>
      <c r="BL139" s="23" t="s">
        <v>143</v>
      </c>
      <c r="BM139" s="23" t="s">
        <v>246</v>
      </c>
    </row>
    <row r="140" spans="2:65" s="1" customFormat="1" ht="25.5" customHeight="1">
      <c r="B140" s="40"/>
      <c r="C140" s="187" t="s">
        <v>247</v>
      </c>
      <c r="D140" s="187" t="s">
        <v>138</v>
      </c>
      <c r="E140" s="188" t="s">
        <v>248</v>
      </c>
      <c r="F140" s="189" t="s">
        <v>249</v>
      </c>
      <c r="G140" s="190" t="s">
        <v>245</v>
      </c>
      <c r="H140" s="191">
        <v>3.7869999999999999</v>
      </c>
      <c r="I140" s="192"/>
      <c r="J140" s="193">
        <f>ROUND(I140*H140,2)</f>
        <v>0</v>
      </c>
      <c r="K140" s="189" t="s">
        <v>142</v>
      </c>
      <c r="L140" s="60"/>
      <c r="M140" s="194" t="s">
        <v>21</v>
      </c>
      <c r="N140" s="195" t="s">
        <v>45</v>
      </c>
      <c r="O140" s="41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AR140" s="23" t="s">
        <v>143</v>
      </c>
      <c r="AT140" s="23" t="s">
        <v>138</v>
      </c>
      <c r="AU140" s="23" t="s">
        <v>84</v>
      </c>
      <c r="AY140" s="23" t="s">
        <v>135</v>
      </c>
      <c r="BE140" s="198">
        <f>IF(N140="základní",J140,0)</f>
        <v>0</v>
      </c>
      <c r="BF140" s="198">
        <f>IF(N140="snížená",J140,0)</f>
        <v>0</v>
      </c>
      <c r="BG140" s="198">
        <f>IF(N140="zákl. přenesená",J140,0)</f>
        <v>0</v>
      </c>
      <c r="BH140" s="198">
        <f>IF(N140="sníž. přenesená",J140,0)</f>
        <v>0</v>
      </c>
      <c r="BI140" s="198">
        <f>IF(N140="nulová",J140,0)</f>
        <v>0</v>
      </c>
      <c r="BJ140" s="23" t="s">
        <v>82</v>
      </c>
      <c r="BK140" s="198">
        <f>ROUND(I140*H140,2)</f>
        <v>0</v>
      </c>
      <c r="BL140" s="23" t="s">
        <v>143</v>
      </c>
      <c r="BM140" s="23" t="s">
        <v>250</v>
      </c>
    </row>
    <row r="141" spans="2:65" s="1" customFormat="1" ht="25.5" customHeight="1">
      <c r="B141" s="40"/>
      <c r="C141" s="187" t="s">
        <v>251</v>
      </c>
      <c r="D141" s="187" t="s">
        <v>138</v>
      </c>
      <c r="E141" s="188" t="s">
        <v>252</v>
      </c>
      <c r="F141" s="189" t="s">
        <v>253</v>
      </c>
      <c r="G141" s="190" t="s">
        <v>245</v>
      </c>
      <c r="H141" s="191">
        <v>3.7869999999999999</v>
      </c>
      <c r="I141" s="192"/>
      <c r="J141" s="193">
        <f>ROUND(I141*H141,2)</f>
        <v>0</v>
      </c>
      <c r="K141" s="189" t="s">
        <v>142</v>
      </c>
      <c r="L141" s="60"/>
      <c r="M141" s="194" t="s">
        <v>21</v>
      </c>
      <c r="N141" s="195" t="s">
        <v>45</v>
      </c>
      <c r="O141" s="41"/>
      <c r="P141" s="196">
        <f>O141*H141</f>
        <v>0</v>
      </c>
      <c r="Q141" s="196">
        <v>0</v>
      </c>
      <c r="R141" s="196">
        <f>Q141*H141</f>
        <v>0</v>
      </c>
      <c r="S141" s="196">
        <v>0</v>
      </c>
      <c r="T141" s="197">
        <f>S141*H141</f>
        <v>0</v>
      </c>
      <c r="AR141" s="23" t="s">
        <v>143</v>
      </c>
      <c r="AT141" s="23" t="s">
        <v>138</v>
      </c>
      <c r="AU141" s="23" t="s">
        <v>84</v>
      </c>
      <c r="AY141" s="23" t="s">
        <v>135</v>
      </c>
      <c r="BE141" s="198">
        <f>IF(N141="základní",J141,0)</f>
        <v>0</v>
      </c>
      <c r="BF141" s="198">
        <f>IF(N141="snížená",J141,0)</f>
        <v>0</v>
      </c>
      <c r="BG141" s="198">
        <f>IF(N141="zákl. přenesená",J141,0)</f>
        <v>0</v>
      </c>
      <c r="BH141" s="198">
        <f>IF(N141="sníž. přenesená",J141,0)</f>
        <v>0</v>
      </c>
      <c r="BI141" s="198">
        <f>IF(N141="nulová",J141,0)</f>
        <v>0</v>
      </c>
      <c r="BJ141" s="23" t="s">
        <v>82</v>
      </c>
      <c r="BK141" s="198">
        <f>ROUND(I141*H141,2)</f>
        <v>0</v>
      </c>
      <c r="BL141" s="23" t="s">
        <v>143</v>
      </c>
      <c r="BM141" s="23" t="s">
        <v>254</v>
      </c>
    </row>
    <row r="142" spans="2:65" s="1" customFormat="1" ht="25.5" customHeight="1">
      <c r="B142" s="40"/>
      <c r="C142" s="187" t="s">
        <v>255</v>
      </c>
      <c r="D142" s="187" t="s">
        <v>138</v>
      </c>
      <c r="E142" s="188" t="s">
        <v>256</v>
      </c>
      <c r="F142" s="189" t="s">
        <v>257</v>
      </c>
      <c r="G142" s="190" t="s">
        <v>245</v>
      </c>
      <c r="H142" s="191">
        <v>71.953000000000003</v>
      </c>
      <c r="I142" s="192"/>
      <c r="J142" s="193">
        <f>ROUND(I142*H142,2)</f>
        <v>0</v>
      </c>
      <c r="K142" s="189" t="s">
        <v>142</v>
      </c>
      <c r="L142" s="60"/>
      <c r="M142" s="194" t="s">
        <v>21</v>
      </c>
      <c r="N142" s="195" t="s">
        <v>45</v>
      </c>
      <c r="O142" s="41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AR142" s="23" t="s">
        <v>143</v>
      </c>
      <c r="AT142" s="23" t="s">
        <v>138</v>
      </c>
      <c r="AU142" s="23" t="s">
        <v>84</v>
      </c>
      <c r="AY142" s="23" t="s">
        <v>135</v>
      </c>
      <c r="BE142" s="198">
        <f>IF(N142="základní",J142,0)</f>
        <v>0</v>
      </c>
      <c r="BF142" s="198">
        <f>IF(N142="snížená",J142,0)</f>
        <v>0</v>
      </c>
      <c r="BG142" s="198">
        <f>IF(N142="zákl. přenesená",J142,0)</f>
        <v>0</v>
      </c>
      <c r="BH142" s="198">
        <f>IF(N142="sníž. přenesená",J142,0)</f>
        <v>0</v>
      </c>
      <c r="BI142" s="198">
        <f>IF(N142="nulová",J142,0)</f>
        <v>0</v>
      </c>
      <c r="BJ142" s="23" t="s">
        <v>82</v>
      </c>
      <c r="BK142" s="198">
        <f>ROUND(I142*H142,2)</f>
        <v>0</v>
      </c>
      <c r="BL142" s="23" t="s">
        <v>143</v>
      </c>
      <c r="BM142" s="23" t="s">
        <v>258</v>
      </c>
    </row>
    <row r="143" spans="2:65" s="11" customFormat="1">
      <c r="B143" s="199"/>
      <c r="C143" s="200"/>
      <c r="D143" s="201" t="s">
        <v>145</v>
      </c>
      <c r="E143" s="200"/>
      <c r="F143" s="203" t="s">
        <v>259</v>
      </c>
      <c r="G143" s="200"/>
      <c r="H143" s="204">
        <v>71.953000000000003</v>
      </c>
      <c r="I143" s="205"/>
      <c r="J143" s="200"/>
      <c r="K143" s="200"/>
      <c r="L143" s="206"/>
      <c r="M143" s="207"/>
      <c r="N143" s="208"/>
      <c r="O143" s="208"/>
      <c r="P143" s="208"/>
      <c r="Q143" s="208"/>
      <c r="R143" s="208"/>
      <c r="S143" s="208"/>
      <c r="T143" s="209"/>
      <c r="AT143" s="210" t="s">
        <v>145</v>
      </c>
      <c r="AU143" s="210" t="s">
        <v>84</v>
      </c>
      <c r="AV143" s="11" t="s">
        <v>84</v>
      </c>
      <c r="AW143" s="11" t="s">
        <v>6</v>
      </c>
      <c r="AX143" s="11" t="s">
        <v>82</v>
      </c>
      <c r="AY143" s="210" t="s">
        <v>135</v>
      </c>
    </row>
    <row r="144" spans="2:65" s="1" customFormat="1" ht="16.5" customHeight="1">
      <c r="B144" s="40"/>
      <c r="C144" s="187" t="s">
        <v>260</v>
      </c>
      <c r="D144" s="187" t="s">
        <v>138</v>
      </c>
      <c r="E144" s="188" t="s">
        <v>261</v>
      </c>
      <c r="F144" s="189" t="s">
        <v>262</v>
      </c>
      <c r="G144" s="190" t="s">
        <v>245</v>
      </c>
      <c r="H144" s="191">
        <v>3.7869999999999999</v>
      </c>
      <c r="I144" s="192"/>
      <c r="J144" s="193">
        <f>ROUND(I144*H144,2)</f>
        <v>0</v>
      </c>
      <c r="K144" s="189" t="s">
        <v>142</v>
      </c>
      <c r="L144" s="60"/>
      <c r="M144" s="194" t="s">
        <v>21</v>
      </c>
      <c r="N144" s="195" t="s">
        <v>45</v>
      </c>
      <c r="O144" s="41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AR144" s="23" t="s">
        <v>143</v>
      </c>
      <c r="AT144" s="23" t="s">
        <v>138</v>
      </c>
      <c r="AU144" s="23" t="s">
        <v>84</v>
      </c>
      <c r="AY144" s="23" t="s">
        <v>135</v>
      </c>
      <c r="BE144" s="198">
        <f>IF(N144="základní",J144,0)</f>
        <v>0</v>
      </c>
      <c r="BF144" s="198">
        <f>IF(N144="snížená",J144,0)</f>
        <v>0</v>
      </c>
      <c r="BG144" s="198">
        <f>IF(N144="zákl. přenesená",J144,0)</f>
        <v>0</v>
      </c>
      <c r="BH144" s="198">
        <f>IF(N144="sníž. přenesená",J144,0)</f>
        <v>0</v>
      </c>
      <c r="BI144" s="198">
        <f>IF(N144="nulová",J144,0)</f>
        <v>0</v>
      </c>
      <c r="BJ144" s="23" t="s">
        <v>82</v>
      </c>
      <c r="BK144" s="198">
        <f>ROUND(I144*H144,2)</f>
        <v>0</v>
      </c>
      <c r="BL144" s="23" t="s">
        <v>143</v>
      </c>
      <c r="BM144" s="23" t="s">
        <v>263</v>
      </c>
    </row>
    <row r="145" spans="2:65" s="10" customFormat="1" ht="29.85" customHeight="1">
      <c r="B145" s="171"/>
      <c r="C145" s="172"/>
      <c r="D145" s="173" t="s">
        <v>73</v>
      </c>
      <c r="E145" s="185" t="s">
        <v>264</v>
      </c>
      <c r="F145" s="185" t="s">
        <v>265</v>
      </c>
      <c r="G145" s="172"/>
      <c r="H145" s="172"/>
      <c r="I145" s="175"/>
      <c r="J145" s="186">
        <f>BK145</f>
        <v>0</v>
      </c>
      <c r="K145" s="172"/>
      <c r="L145" s="177"/>
      <c r="M145" s="178"/>
      <c r="N145" s="179"/>
      <c r="O145" s="179"/>
      <c r="P145" s="180">
        <f>SUM(P146:P147)</f>
        <v>0</v>
      </c>
      <c r="Q145" s="179"/>
      <c r="R145" s="180">
        <f>SUM(R146:R147)</f>
        <v>0</v>
      </c>
      <c r="S145" s="179"/>
      <c r="T145" s="181">
        <f>SUM(T146:T147)</f>
        <v>0</v>
      </c>
      <c r="AR145" s="182" t="s">
        <v>82</v>
      </c>
      <c r="AT145" s="183" t="s">
        <v>73</v>
      </c>
      <c r="AU145" s="183" t="s">
        <v>82</v>
      </c>
      <c r="AY145" s="182" t="s">
        <v>135</v>
      </c>
      <c r="BK145" s="184">
        <f>SUM(BK146:BK147)</f>
        <v>0</v>
      </c>
    </row>
    <row r="146" spans="2:65" s="1" customFormat="1" ht="16.5" customHeight="1">
      <c r="B146" s="40"/>
      <c r="C146" s="187" t="s">
        <v>266</v>
      </c>
      <c r="D146" s="187" t="s">
        <v>138</v>
      </c>
      <c r="E146" s="188" t="s">
        <v>267</v>
      </c>
      <c r="F146" s="189" t="s">
        <v>268</v>
      </c>
      <c r="G146" s="190" t="s">
        <v>245</v>
      </c>
      <c r="H146" s="191">
        <v>6.6509999999999998</v>
      </c>
      <c r="I146" s="192"/>
      <c r="J146" s="193">
        <f>ROUND(I146*H146,2)</f>
        <v>0</v>
      </c>
      <c r="K146" s="189" t="s">
        <v>142</v>
      </c>
      <c r="L146" s="60"/>
      <c r="M146" s="194" t="s">
        <v>21</v>
      </c>
      <c r="N146" s="195" t="s">
        <v>45</v>
      </c>
      <c r="O146" s="41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AR146" s="23" t="s">
        <v>143</v>
      </c>
      <c r="AT146" s="23" t="s">
        <v>138</v>
      </c>
      <c r="AU146" s="23" t="s">
        <v>84</v>
      </c>
      <c r="AY146" s="23" t="s">
        <v>135</v>
      </c>
      <c r="BE146" s="198">
        <f>IF(N146="základní",J146,0)</f>
        <v>0</v>
      </c>
      <c r="BF146" s="198">
        <f>IF(N146="snížená",J146,0)</f>
        <v>0</v>
      </c>
      <c r="BG146" s="198">
        <f>IF(N146="zákl. přenesená",J146,0)</f>
        <v>0</v>
      </c>
      <c r="BH146" s="198">
        <f>IF(N146="sníž. přenesená",J146,0)</f>
        <v>0</v>
      </c>
      <c r="BI146" s="198">
        <f>IF(N146="nulová",J146,0)</f>
        <v>0</v>
      </c>
      <c r="BJ146" s="23" t="s">
        <v>82</v>
      </c>
      <c r="BK146" s="198">
        <f>ROUND(I146*H146,2)</f>
        <v>0</v>
      </c>
      <c r="BL146" s="23" t="s">
        <v>143</v>
      </c>
      <c r="BM146" s="23" t="s">
        <v>269</v>
      </c>
    </row>
    <row r="147" spans="2:65" s="1" customFormat="1" ht="25.5" customHeight="1">
      <c r="B147" s="40"/>
      <c r="C147" s="187" t="s">
        <v>270</v>
      </c>
      <c r="D147" s="187" t="s">
        <v>138</v>
      </c>
      <c r="E147" s="188" t="s">
        <v>271</v>
      </c>
      <c r="F147" s="189" t="s">
        <v>272</v>
      </c>
      <c r="G147" s="190" t="s">
        <v>245</v>
      </c>
      <c r="H147" s="191">
        <v>6.6509999999999998</v>
      </c>
      <c r="I147" s="192"/>
      <c r="J147" s="193">
        <f>ROUND(I147*H147,2)</f>
        <v>0</v>
      </c>
      <c r="K147" s="189" t="s">
        <v>142</v>
      </c>
      <c r="L147" s="60"/>
      <c r="M147" s="194" t="s">
        <v>21</v>
      </c>
      <c r="N147" s="195" t="s">
        <v>45</v>
      </c>
      <c r="O147" s="41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AR147" s="23" t="s">
        <v>143</v>
      </c>
      <c r="AT147" s="23" t="s">
        <v>138</v>
      </c>
      <c r="AU147" s="23" t="s">
        <v>84</v>
      </c>
      <c r="AY147" s="23" t="s">
        <v>135</v>
      </c>
      <c r="BE147" s="198">
        <f>IF(N147="základní",J147,0)</f>
        <v>0</v>
      </c>
      <c r="BF147" s="198">
        <f>IF(N147="snížená",J147,0)</f>
        <v>0</v>
      </c>
      <c r="BG147" s="198">
        <f>IF(N147="zákl. přenesená",J147,0)</f>
        <v>0</v>
      </c>
      <c r="BH147" s="198">
        <f>IF(N147="sníž. přenesená",J147,0)</f>
        <v>0</v>
      </c>
      <c r="BI147" s="198">
        <f>IF(N147="nulová",J147,0)</f>
        <v>0</v>
      </c>
      <c r="BJ147" s="23" t="s">
        <v>82</v>
      </c>
      <c r="BK147" s="198">
        <f>ROUND(I147*H147,2)</f>
        <v>0</v>
      </c>
      <c r="BL147" s="23" t="s">
        <v>143</v>
      </c>
      <c r="BM147" s="23" t="s">
        <v>273</v>
      </c>
    </row>
    <row r="148" spans="2:65" s="10" customFormat="1" ht="37.35" customHeight="1">
      <c r="B148" s="171"/>
      <c r="C148" s="172"/>
      <c r="D148" s="173" t="s">
        <v>73</v>
      </c>
      <c r="E148" s="174" t="s">
        <v>274</v>
      </c>
      <c r="F148" s="174" t="s">
        <v>275</v>
      </c>
      <c r="G148" s="172"/>
      <c r="H148" s="172"/>
      <c r="I148" s="175"/>
      <c r="J148" s="176">
        <f>BK148</f>
        <v>0</v>
      </c>
      <c r="K148" s="172"/>
      <c r="L148" s="177"/>
      <c r="M148" s="178"/>
      <c r="N148" s="179"/>
      <c r="O148" s="179"/>
      <c r="P148" s="180">
        <f>P149+P162+P184+P199+P216+P228+P231+P256+P268+P280+P285</f>
        <v>0</v>
      </c>
      <c r="Q148" s="179"/>
      <c r="R148" s="180">
        <f>R149+R162+R184+R199+R216+R228+R231+R256+R268+R280+R285</f>
        <v>0.8012928399999999</v>
      </c>
      <c r="S148" s="179"/>
      <c r="T148" s="181">
        <f>T149+T162+T184+T199+T216+T228+T231+T256+T268+T280+T285</f>
        <v>1.55078</v>
      </c>
      <c r="AR148" s="182" t="s">
        <v>84</v>
      </c>
      <c r="AT148" s="183" t="s">
        <v>73</v>
      </c>
      <c r="AU148" s="183" t="s">
        <v>74</v>
      </c>
      <c r="AY148" s="182" t="s">
        <v>135</v>
      </c>
      <c r="BK148" s="184">
        <f>BK149+BK162+BK184+BK199+BK216+BK228+BK231+BK256+BK268+BK280+BK285</f>
        <v>0</v>
      </c>
    </row>
    <row r="149" spans="2:65" s="10" customFormat="1" ht="19.95" customHeight="1">
      <c r="B149" s="171"/>
      <c r="C149" s="172"/>
      <c r="D149" s="173" t="s">
        <v>73</v>
      </c>
      <c r="E149" s="185" t="s">
        <v>276</v>
      </c>
      <c r="F149" s="185" t="s">
        <v>277</v>
      </c>
      <c r="G149" s="172"/>
      <c r="H149" s="172"/>
      <c r="I149" s="175"/>
      <c r="J149" s="186">
        <f>BK149</f>
        <v>0</v>
      </c>
      <c r="K149" s="172"/>
      <c r="L149" s="177"/>
      <c r="M149" s="178"/>
      <c r="N149" s="179"/>
      <c r="O149" s="179"/>
      <c r="P149" s="180">
        <f>SUM(P150:P161)</f>
        <v>0</v>
      </c>
      <c r="Q149" s="179"/>
      <c r="R149" s="180">
        <f>SUM(R150:R161)</f>
        <v>7.0699999999999999E-3</v>
      </c>
      <c r="S149" s="179"/>
      <c r="T149" s="181">
        <f>SUM(T150:T161)</f>
        <v>4.1999999999999997E-3</v>
      </c>
      <c r="AR149" s="182" t="s">
        <v>84</v>
      </c>
      <c r="AT149" s="183" t="s">
        <v>73</v>
      </c>
      <c r="AU149" s="183" t="s">
        <v>82</v>
      </c>
      <c r="AY149" s="182" t="s">
        <v>135</v>
      </c>
      <c r="BK149" s="184">
        <f>SUM(BK150:BK161)</f>
        <v>0</v>
      </c>
    </row>
    <row r="150" spans="2:65" s="1" customFormat="1" ht="16.5" customHeight="1">
      <c r="B150" s="40"/>
      <c r="C150" s="187" t="s">
        <v>278</v>
      </c>
      <c r="D150" s="187" t="s">
        <v>138</v>
      </c>
      <c r="E150" s="188" t="s">
        <v>279</v>
      </c>
      <c r="F150" s="189" t="s">
        <v>280</v>
      </c>
      <c r="G150" s="190" t="s">
        <v>149</v>
      </c>
      <c r="H150" s="191">
        <v>1</v>
      </c>
      <c r="I150" s="192"/>
      <c r="J150" s="193">
        <f t="shared" ref="J150:J161" si="0">ROUND(I150*H150,2)</f>
        <v>0</v>
      </c>
      <c r="K150" s="189" t="s">
        <v>142</v>
      </c>
      <c r="L150" s="60"/>
      <c r="M150" s="194" t="s">
        <v>21</v>
      </c>
      <c r="N150" s="195" t="s">
        <v>45</v>
      </c>
      <c r="O150" s="41"/>
      <c r="P150" s="196">
        <f t="shared" ref="P150:P161" si="1">O150*H150</f>
        <v>0</v>
      </c>
      <c r="Q150" s="196">
        <v>1.57E-3</v>
      </c>
      <c r="R150" s="196">
        <f t="shared" ref="R150:R161" si="2">Q150*H150</f>
        <v>1.57E-3</v>
      </c>
      <c r="S150" s="196">
        <v>0</v>
      </c>
      <c r="T150" s="197">
        <f t="shared" ref="T150:T161" si="3">S150*H150</f>
        <v>0</v>
      </c>
      <c r="AR150" s="23" t="s">
        <v>211</v>
      </c>
      <c r="AT150" s="23" t="s">
        <v>138</v>
      </c>
      <c r="AU150" s="23" t="s">
        <v>84</v>
      </c>
      <c r="AY150" s="23" t="s">
        <v>135</v>
      </c>
      <c r="BE150" s="198">
        <f t="shared" ref="BE150:BE161" si="4">IF(N150="základní",J150,0)</f>
        <v>0</v>
      </c>
      <c r="BF150" s="198">
        <f t="shared" ref="BF150:BF161" si="5">IF(N150="snížená",J150,0)</f>
        <v>0</v>
      </c>
      <c r="BG150" s="198">
        <f t="shared" ref="BG150:BG161" si="6">IF(N150="zákl. přenesená",J150,0)</f>
        <v>0</v>
      </c>
      <c r="BH150" s="198">
        <f t="shared" ref="BH150:BH161" si="7">IF(N150="sníž. přenesená",J150,0)</f>
        <v>0</v>
      </c>
      <c r="BI150" s="198">
        <f t="shared" ref="BI150:BI161" si="8">IF(N150="nulová",J150,0)</f>
        <v>0</v>
      </c>
      <c r="BJ150" s="23" t="s">
        <v>82</v>
      </c>
      <c r="BK150" s="198">
        <f t="shared" ref="BK150:BK161" si="9">ROUND(I150*H150,2)</f>
        <v>0</v>
      </c>
      <c r="BL150" s="23" t="s">
        <v>211</v>
      </c>
      <c r="BM150" s="23" t="s">
        <v>281</v>
      </c>
    </row>
    <row r="151" spans="2:65" s="1" customFormat="1" ht="16.5" customHeight="1">
      <c r="B151" s="40"/>
      <c r="C151" s="187" t="s">
        <v>282</v>
      </c>
      <c r="D151" s="187" t="s">
        <v>138</v>
      </c>
      <c r="E151" s="188" t="s">
        <v>283</v>
      </c>
      <c r="F151" s="189" t="s">
        <v>284</v>
      </c>
      <c r="G151" s="190" t="s">
        <v>220</v>
      </c>
      <c r="H151" s="191">
        <v>2</v>
      </c>
      <c r="I151" s="192"/>
      <c r="J151" s="193">
        <f t="shared" si="0"/>
        <v>0</v>
      </c>
      <c r="K151" s="189" t="s">
        <v>142</v>
      </c>
      <c r="L151" s="60"/>
      <c r="M151" s="194" t="s">
        <v>21</v>
      </c>
      <c r="N151" s="195" t="s">
        <v>45</v>
      </c>
      <c r="O151" s="41"/>
      <c r="P151" s="196">
        <f t="shared" si="1"/>
        <v>0</v>
      </c>
      <c r="Q151" s="196">
        <v>0</v>
      </c>
      <c r="R151" s="196">
        <f t="shared" si="2"/>
        <v>0</v>
      </c>
      <c r="S151" s="196">
        <v>2.0999999999999999E-3</v>
      </c>
      <c r="T151" s="197">
        <f t="shared" si="3"/>
        <v>4.1999999999999997E-3</v>
      </c>
      <c r="AR151" s="23" t="s">
        <v>211</v>
      </c>
      <c r="AT151" s="23" t="s">
        <v>138</v>
      </c>
      <c r="AU151" s="23" t="s">
        <v>84</v>
      </c>
      <c r="AY151" s="23" t="s">
        <v>135</v>
      </c>
      <c r="BE151" s="198">
        <f t="shared" si="4"/>
        <v>0</v>
      </c>
      <c r="BF151" s="198">
        <f t="shared" si="5"/>
        <v>0</v>
      </c>
      <c r="BG151" s="198">
        <f t="shared" si="6"/>
        <v>0</v>
      </c>
      <c r="BH151" s="198">
        <f t="shared" si="7"/>
        <v>0</v>
      </c>
      <c r="BI151" s="198">
        <f t="shared" si="8"/>
        <v>0</v>
      </c>
      <c r="BJ151" s="23" t="s">
        <v>82</v>
      </c>
      <c r="BK151" s="198">
        <f t="shared" si="9"/>
        <v>0</v>
      </c>
      <c r="BL151" s="23" t="s">
        <v>211</v>
      </c>
      <c r="BM151" s="23" t="s">
        <v>285</v>
      </c>
    </row>
    <row r="152" spans="2:65" s="1" customFormat="1" ht="16.5" customHeight="1">
      <c r="B152" s="40"/>
      <c r="C152" s="187" t="s">
        <v>286</v>
      </c>
      <c r="D152" s="187" t="s">
        <v>138</v>
      </c>
      <c r="E152" s="188" t="s">
        <v>287</v>
      </c>
      <c r="F152" s="189" t="s">
        <v>288</v>
      </c>
      <c r="G152" s="190" t="s">
        <v>149</v>
      </c>
      <c r="H152" s="191">
        <v>1</v>
      </c>
      <c r="I152" s="192"/>
      <c r="J152" s="193">
        <f t="shared" si="0"/>
        <v>0</v>
      </c>
      <c r="K152" s="189" t="s">
        <v>142</v>
      </c>
      <c r="L152" s="60"/>
      <c r="M152" s="194" t="s">
        <v>21</v>
      </c>
      <c r="N152" s="195" t="s">
        <v>45</v>
      </c>
      <c r="O152" s="41"/>
      <c r="P152" s="196">
        <f t="shared" si="1"/>
        <v>0</v>
      </c>
      <c r="Q152" s="196">
        <v>8.9999999999999998E-4</v>
      </c>
      <c r="R152" s="196">
        <f t="shared" si="2"/>
        <v>8.9999999999999998E-4</v>
      </c>
      <c r="S152" s="196">
        <v>0</v>
      </c>
      <c r="T152" s="197">
        <f t="shared" si="3"/>
        <v>0</v>
      </c>
      <c r="AR152" s="23" t="s">
        <v>211</v>
      </c>
      <c r="AT152" s="23" t="s">
        <v>138</v>
      </c>
      <c r="AU152" s="23" t="s">
        <v>84</v>
      </c>
      <c r="AY152" s="23" t="s">
        <v>135</v>
      </c>
      <c r="BE152" s="198">
        <f t="shared" si="4"/>
        <v>0</v>
      </c>
      <c r="BF152" s="198">
        <f t="shared" si="5"/>
        <v>0</v>
      </c>
      <c r="BG152" s="198">
        <f t="shared" si="6"/>
        <v>0</v>
      </c>
      <c r="BH152" s="198">
        <f t="shared" si="7"/>
        <v>0</v>
      </c>
      <c r="BI152" s="198">
        <f t="shared" si="8"/>
        <v>0</v>
      </c>
      <c r="BJ152" s="23" t="s">
        <v>82</v>
      </c>
      <c r="BK152" s="198">
        <f t="shared" si="9"/>
        <v>0</v>
      </c>
      <c r="BL152" s="23" t="s">
        <v>211</v>
      </c>
      <c r="BM152" s="23" t="s">
        <v>289</v>
      </c>
    </row>
    <row r="153" spans="2:65" s="1" customFormat="1" ht="16.5" customHeight="1">
      <c r="B153" s="40"/>
      <c r="C153" s="187" t="s">
        <v>290</v>
      </c>
      <c r="D153" s="187" t="s">
        <v>138</v>
      </c>
      <c r="E153" s="188" t="s">
        <v>291</v>
      </c>
      <c r="F153" s="189" t="s">
        <v>292</v>
      </c>
      <c r="G153" s="190" t="s">
        <v>220</v>
      </c>
      <c r="H153" s="191">
        <v>5</v>
      </c>
      <c r="I153" s="192"/>
      <c r="J153" s="193">
        <f t="shared" si="0"/>
        <v>0</v>
      </c>
      <c r="K153" s="189" t="s">
        <v>142</v>
      </c>
      <c r="L153" s="60"/>
      <c r="M153" s="194" t="s">
        <v>21</v>
      </c>
      <c r="N153" s="195" t="s">
        <v>45</v>
      </c>
      <c r="O153" s="41"/>
      <c r="P153" s="196">
        <f t="shared" si="1"/>
        <v>0</v>
      </c>
      <c r="Q153" s="196">
        <v>3.5E-4</v>
      </c>
      <c r="R153" s="196">
        <f t="shared" si="2"/>
        <v>1.75E-3</v>
      </c>
      <c r="S153" s="196">
        <v>0</v>
      </c>
      <c r="T153" s="197">
        <f t="shared" si="3"/>
        <v>0</v>
      </c>
      <c r="AR153" s="23" t="s">
        <v>211</v>
      </c>
      <c r="AT153" s="23" t="s">
        <v>138</v>
      </c>
      <c r="AU153" s="23" t="s">
        <v>84</v>
      </c>
      <c r="AY153" s="23" t="s">
        <v>135</v>
      </c>
      <c r="BE153" s="198">
        <f t="shared" si="4"/>
        <v>0</v>
      </c>
      <c r="BF153" s="198">
        <f t="shared" si="5"/>
        <v>0</v>
      </c>
      <c r="BG153" s="198">
        <f t="shared" si="6"/>
        <v>0</v>
      </c>
      <c r="BH153" s="198">
        <f t="shared" si="7"/>
        <v>0</v>
      </c>
      <c r="BI153" s="198">
        <f t="shared" si="8"/>
        <v>0</v>
      </c>
      <c r="BJ153" s="23" t="s">
        <v>82</v>
      </c>
      <c r="BK153" s="198">
        <f t="shared" si="9"/>
        <v>0</v>
      </c>
      <c r="BL153" s="23" t="s">
        <v>211</v>
      </c>
      <c r="BM153" s="23" t="s">
        <v>293</v>
      </c>
    </row>
    <row r="154" spans="2:65" s="1" customFormat="1" ht="16.5" customHeight="1">
      <c r="B154" s="40"/>
      <c r="C154" s="187" t="s">
        <v>294</v>
      </c>
      <c r="D154" s="187" t="s">
        <v>138</v>
      </c>
      <c r="E154" s="188" t="s">
        <v>295</v>
      </c>
      <c r="F154" s="189" t="s">
        <v>296</v>
      </c>
      <c r="G154" s="190" t="s">
        <v>220</v>
      </c>
      <c r="H154" s="191">
        <v>5</v>
      </c>
      <c r="I154" s="192"/>
      <c r="J154" s="193">
        <f t="shared" si="0"/>
        <v>0</v>
      </c>
      <c r="K154" s="189" t="s">
        <v>142</v>
      </c>
      <c r="L154" s="60"/>
      <c r="M154" s="194" t="s">
        <v>21</v>
      </c>
      <c r="N154" s="195" t="s">
        <v>45</v>
      </c>
      <c r="O154" s="41"/>
      <c r="P154" s="196">
        <f t="shared" si="1"/>
        <v>0</v>
      </c>
      <c r="Q154" s="196">
        <v>5.6999999999999998E-4</v>
      </c>
      <c r="R154" s="196">
        <f t="shared" si="2"/>
        <v>2.8500000000000001E-3</v>
      </c>
      <c r="S154" s="196">
        <v>0</v>
      </c>
      <c r="T154" s="197">
        <f t="shared" si="3"/>
        <v>0</v>
      </c>
      <c r="AR154" s="23" t="s">
        <v>211</v>
      </c>
      <c r="AT154" s="23" t="s">
        <v>138</v>
      </c>
      <c r="AU154" s="23" t="s">
        <v>84</v>
      </c>
      <c r="AY154" s="23" t="s">
        <v>135</v>
      </c>
      <c r="BE154" s="198">
        <f t="shared" si="4"/>
        <v>0</v>
      </c>
      <c r="BF154" s="198">
        <f t="shared" si="5"/>
        <v>0</v>
      </c>
      <c r="BG154" s="198">
        <f t="shared" si="6"/>
        <v>0</v>
      </c>
      <c r="BH154" s="198">
        <f t="shared" si="7"/>
        <v>0</v>
      </c>
      <c r="BI154" s="198">
        <f t="shared" si="8"/>
        <v>0</v>
      </c>
      <c r="BJ154" s="23" t="s">
        <v>82</v>
      </c>
      <c r="BK154" s="198">
        <f t="shared" si="9"/>
        <v>0</v>
      </c>
      <c r="BL154" s="23" t="s">
        <v>211</v>
      </c>
      <c r="BM154" s="23" t="s">
        <v>297</v>
      </c>
    </row>
    <row r="155" spans="2:65" s="1" customFormat="1" ht="16.5" customHeight="1">
      <c r="B155" s="40"/>
      <c r="C155" s="187" t="s">
        <v>298</v>
      </c>
      <c r="D155" s="187" t="s">
        <v>138</v>
      </c>
      <c r="E155" s="188" t="s">
        <v>299</v>
      </c>
      <c r="F155" s="189" t="s">
        <v>300</v>
      </c>
      <c r="G155" s="190" t="s">
        <v>149</v>
      </c>
      <c r="H155" s="191">
        <v>6</v>
      </c>
      <c r="I155" s="192"/>
      <c r="J155" s="193">
        <f t="shared" si="0"/>
        <v>0</v>
      </c>
      <c r="K155" s="189" t="s">
        <v>142</v>
      </c>
      <c r="L155" s="60"/>
      <c r="M155" s="194" t="s">
        <v>21</v>
      </c>
      <c r="N155" s="195" t="s">
        <v>45</v>
      </c>
      <c r="O155" s="41"/>
      <c r="P155" s="196">
        <f t="shared" si="1"/>
        <v>0</v>
      </c>
      <c r="Q155" s="196">
        <v>0</v>
      </c>
      <c r="R155" s="196">
        <f t="shared" si="2"/>
        <v>0</v>
      </c>
      <c r="S155" s="196">
        <v>0</v>
      </c>
      <c r="T155" s="197">
        <f t="shared" si="3"/>
        <v>0</v>
      </c>
      <c r="AR155" s="23" t="s">
        <v>211</v>
      </c>
      <c r="AT155" s="23" t="s">
        <v>138</v>
      </c>
      <c r="AU155" s="23" t="s">
        <v>84</v>
      </c>
      <c r="AY155" s="23" t="s">
        <v>135</v>
      </c>
      <c r="BE155" s="198">
        <f t="shared" si="4"/>
        <v>0</v>
      </c>
      <c r="BF155" s="198">
        <f t="shared" si="5"/>
        <v>0</v>
      </c>
      <c r="BG155" s="198">
        <f t="shared" si="6"/>
        <v>0</v>
      </c>
      <c r="BH155" s="198">
        <f t="shared" si="7"/>
        <v>0</v>
      </c>
      <c r="BI155" s="198">
        <f t="shared" si="8"/>
        <v>0</v>
      </c>
      <c r="BJ155" s="23" t="s">
        <v>82</v>
      </c>
      <c r="BK155" s="198">
        <f t="shared" si="9"/>
        <v>0</v>
      </c>
      <c r="BL155" s="23" t="s">
        <v>211</v>
      </c>
      <c r="BM155" s="23" t="s">
        <v>301</v>
      </c>
    </row>
    <row r="156" spans="2:65" s="1" customFormat="1" ht="16.5" customHeight="1">
      <c r="B156" s="40"/>
      <c r="C156" s="187" t="s">
        <v>302</v>
      </c>
      <c r="D156" s="187" t="s">
        <v>138</v>
      </c>
      <c r="E156" s="188" t="s">
        <v>303</v>
      </c>
      <c r="F156" s="189" t="s">
        <v>304</v>
      </c>
      <c r="G156" s="190" t="s">
        <v>149</v>
      </c>
      <c r="H156" s="191">
        <v>1</v>
      </c>
      <c r="I156" s="192"/>
      <c r="J156" s="193">
        <f t="shared" si="0"/>
        <v>0</v>
      </c>
      <c r="K156" s="189" t="s">
        <v>142</v>
      </c>
      <c r="L156" s="60"/>
      <c r="M156" s="194" t="s">
        <v>21</v>
      </c>
      <c r="N156" s="195" t="s">
        <v>45</v>
      </c>
      <c r="O156" s="41"/>
      <c r="P156" s="196">
        <f t="shared" si="1"/>
        <v>0</v>
      </c>
      <c r="Q156" s="196">
        <v>0</v>
      </c>
      <c r="R156" s="196">
        <f t="shared" si="2"/>
        <v>0</v>
      </c>
      <c r="S156" s="196">
        <v>0</v>
      </c>
      <c r="T156" s="197">
        <f t="shared" si="3"/>
        <v>0</v>
      </c>
      <c r="AR156" s="23" t="s">
        <v>211</v>
      </c>
      <c r="AT156" s="23" t="s">
        <v>138</v>
      </c>
      <c r="AU156" s="23" t="s">
        <v>84</v>
      </c>
      <c r="AY156" s="23" t="s">
        <v>135</v>
      </c>
      <c r="BE156" s="198">
        <f t="shared" si="4"/>
        <v>0</v>
      </c>
      <c r="BF156" s="198">
        <f t="shared" si="5"/>
        <v>0</v>
      </c>
      <c r="BG156" s="198">
        <f t="shared" si="6"/>
        <v>0</v>
      </c>
      <c r="BH156" s="198">
        <f t="shared" si="7"/>
        <v>0</v>
      </c>
      <c r="BI156" s="198">
        <f t="shared" si="8"/>
        <v>0</v>
      </c>
      <c r="BJ156" s="23" t="s">
        <v>82</v>
      </c>
      <c r="BK156" s="198">
        <f t="shared" si="9"/>
        <v>0</v>
      </c>
      <c r="BL156" s="23" t="s">
        <v>211</v>
      </c>
      <c r="BM156" s="23" t="s">
        <v>305</v>
      </c>
    </row>
    <row r="157" spans="2:65" s="1" customFormat="1" ht="16.5" customHeight="1">
      <c r="B157" s="40"/>
      <c r="C157" s="187" t="s">
        <v>306</v>
      </c>
      <c r="D157" s="187" t="s">
        <v>138</v>
      </c>
      <c r="E157" s="188" t="s">
        <v>307</v>
      </c>
      <c r="F157" s="189" t="s">
        <v>308</v>
      </c>
      <c r="G157" s="190" t="s">
        <v>220</v>
      </c>
      <c r="H157" s="191">
        <v>10</v>
      </c>
      <c r="I157" s="192"/>
      <c r="J157" s="193">
        <f t="shared" si="0"/>
        <v>0</v>
      </c>
      <c r="K157" s="189" t="s">
        <v>142</v>
      </c>
      <c r="L157" s="60"/>
      <c r="M157" s="194" t="s">
        <v>21</v>
      </c>
      <c r="N157" s="195" t="s">
        <v>45</v>
      </c>
      <c r="O157" s="41"/>
      <c r="P157" s="196">
        <f t="shared" si="1"/>
        <v>0</v>
      </c>
      <c r="Q157" s="196">
        <v>0</v>
      </c>
      <c r="R157" s="196">
        <f t="shared" si="2"/>
        <v>0</v>
      </c>
      <c r="S157" s="196">
        <v>0</v>
      </c>
      <c r="T157" s="197">
        <f t="shared" si="3"/>
        <v>0</v>
      </c>
      <c r="AR157" s="23" t="s">
        <v>211</v>
      </c>
      <c r="AT157" s="23" t="s">
        <v>138</v>
      </c>
      <c r="AU157" s="23" t="s">
        <v>84</v>
      </c>
      <c r="AY157" s="23" t="s">
        <v>135</v>
      </c>
      <c r="BE157" s="198">
        <f t="shared" si="4"/>
        <v>0</v>
      </c>
      <c r="BF157" s="198">
        <f t="shared" si="5"/>
        <v>0</v>
      </c>
      <c r="BG157" s="198">
        <f t="shared" si="6"/>
        <v>0</v>
      </c>
      <c r="BH157" s="198">
        <f t="shared" si="7"/>
        <v>0</v>
      </c>
      <c r="BI157" s="198">
        <f t="shared" si="8"/>
        <v>0</v>
      </c>
      <c r="BJ157" s="23" t="s">
        <v>82</v>
      </c>
      <c r="BK157" s="198">
        <f t="shared" si="9"/>
        <v>0</v>
      </c>
      <c r="BL157" s="23" t="s">
        <v>211</v>
      </c>
      <c r="BM157" s="23" t="s">
        <v>309</v>
      </c>
    </row>
    <row r="158" spans="2:65" s="1" customFormat="1" ht="25.5" customHeight="1">
      <c r="B158" s="40"/>
      <c r="C158" s="187" t="s">
        <v>310</v>
      </c>
      <c r="D158" s="187" t="s">
        <v>138</v>
      </c>
      <c r="E158" s="188" t="s">
        <v>311</v>
      </c>
      <c r="F158" s="189" t="s">
        <v>312</v>
      </c>
      <c r="G158" s="190" t="s">
        <v>245</v>
      </c>
      <c r="H158" s="191">
        <v>4.0000000000000001E-3</v>
      </c>
      <c r="I158" s="192"/>
      <c r="J158" s="193">
        <f t="shared" si="0"/>
        <v>0</v>
      </c>
      <c r="K158" s="189" t="s">
        <v>142</v>
      </c>
      <c r="L158" s="60"/>
      <c r="M158" s="194" t="s">
        <v>21</v>
      </c>
      <c r="N158" s="195" t="s">
        <v>45</v>
      </c>
      <c r="O158" s="41"/>
      <c r="P158" s="196">
        <f t="shared" si="1"/>
        <v>0</v>
      </c>
      <c r="Q158" s="196">
        <v>0</v>
      </c>
      <c r="R158" s="196">
        <f t="shared" si="2"/>
        <v>0</v>
      </c>
      <c r="S158" s="196">
        <v>0</v>
      </c>
      <c r="T158" s="197">
        <f t="shared" si="3"/>
        <v>0</v>
      </c>
      <c r="AR158" s="23" t="s">
        <v>211</v>
      </c>
      <c r="AT158" s="23" t="s">
        <v>138</v>
      </c>
      <c r="AU158" s="23" t="s">
        <v>84</v>
      </c>
      <c r="AY158" s="23" t="s">
        <v>135</v>
      </c>
      <c r="BE158" s="198">
        <f t="shared" si="4"/>
        <v>0</v>
      </c>
      <c r="BF158" s="198">
        <f t="shared" si="5"/>
        <v>0</v>
      </c>
      <c r="BG158" s="198">
        <f t="shared" si="6"/>
        <v>0</v>
      </c>
      <c r="BH158" s="198">
        <f t="shared" si="7"/>
        <v>0</v>
      </c>
      <c r="BI158" s="198">
        <f t="shared" si="8"/>
        <v>0</v>
      </c>
      <c r="BJ158" s="23" t="s">
        <v>82</v>
      </c>
      <c r="BK158" s="198">
        <f t="shared" si="9"/>
        <v>0</v>
      </c>
      <c r="BL158" s="23" t="s">
        <v>211</v>
      </c>
      <c r="BM158" s="23" t="s">
        <v>313</v>
      </c>
    </row>
    <row r="159" spans="2:65" s="1" customFormat="1" ht="16.5" customHeight="1">
      <c r="B159" s="40"/>
      <c r="C159" s="187" t="s">
        <v>314</v>
      </c>
      <c r="D159" s="187" t="s">
        <v>138</v>
      </c>
      <c r="E159" s="188" t="s">
        <v>315</v>
      </c>
      <c r="F159" s="189" t="s">
        <v>316</v>
      </c>
      <c r="G159" s="190" t="s">
        <v>245</v>
      </c>
      <c r="H159" s="191">
        <v>7.0000000000000001E-3</v>
      </c>
      <c r="I159" s="192"/>
      <c r="J159" s="193">
        <f t="shared" si="0"/>
        <v>0</v>
      </c>
      <c r="K159" s="189" t="s">
        <v>142</v>
      </c>
      <c r="L159" s="60"/>
      <c r="M159" s="194" t="s">
        <v>21</v>
      </c>
      <c r="N159" s="195" t="s">
        <v>45</v>
      </c>
      <c r="O159" s="41"/>
      <c r="P159" s="196">
        <f t="shared" si="1"/>
        <v>0</v>
      </c>
      <c r="Q159" s="196">
        <v>0</v>
      </c>
      <c r="R159" s="196">
        <f t="shared" si="2"/>
        <v>0</v>
      </c>
      <c r="S159" s="196">
        <v>0</v>
      </c>
      <c r="T159" s="197">
        <f t="shared" si="3"/>
        <v>0</v>
      </c>
      <c r="AR159" s="23" t="s">
        <v>211</v>
      </c>
      <c r="AT159" s="23" t="s">
        <v>138</v>
      </c>
      <c r="AU159" s="23" t="s">
        <v>84</v>
      </c>
      <c r="AY159" s="23" t="s">
        <v>135</v>
      </c>
      <c r="BE159" s="198">
        <f t="shared" si="4"/>
        <v>0</v>
      </c>
      <c r="BF159" s="198">
        <f t="shared" si="5"/>
        <v>0</v>
      </c>
      <c r="BG159" s="198">
        <f t="shared" si="6"/>
        <v>0</v>
      </c>
      <c r="BH159" s="198">
        <f t="shared" si="7"/>
        <v>0</v>
      </c>
      <c r="BI159" s="198">
        <f t="shared" si="8"/>
        <v>0</v>
      </c>
      <c r="BJ159" s="23" t="s">
        <v>82</v>
      </c>
      <c r="BK159" s="198">
        <f t="shared" si="9"/>
        <v>0</v>
      </c>
      <c r="BL159" s="23" t="s">
        <v>211</v>
      </c>
      <c r="BM159" s="23" t="s">
        <v>317</v>
      </c>
    </row>
    <row r="160" spans="2:65" s="1" customFormat="1" ht="16.5" customHeight="1">
      <c r="B160" s="40"/>
      <c r="C160" s="187" t="s">
        <v>318</v>
      </c>
      <c r="D160" s="187" t="s">
        <v>138</v>
      </c>
      <c r="E160" s="188" t="s">
        <v>319</v>
      </c>
      <c r="F160" s="189" t="s">
        <v>320</v>
      </c>
      <c r="G160" s="190" t="s">
        <v>245</v>
      </c>
      <c r="H160" s="191">
        <v>7.0000000000000001E-3</v>
      </c>
      <c r="I160" s="192"/>
      <c r="J160" s="193">
        <f t="shared" si="0"/>
        <v>0</v>
      </c>
      <c r="K160" s="189" t="s">
        <v>142</v>
      </c>
      <c r="L160" s="60"/>
      <c r="M160" s="194" t="s">
        <v>21</v>
      </c>
      <c r="N160" s="195" t="s">
        <v>45</v>
      </c>
      <c r="O160" s="41"/>
      <c r="P160" s="196">
        <f t="shared" si="1"/>
        <v>0</v>
      </c>
      <c r="Q160" s="196">
        <v>0</v>
      </c>
      <c r="R160" s="196">
        <f t="shared" si="2"/>
        <v>0</v>
      </c>
      <c r="S160" s="196">
        <v>0</v>
      </c>
      <c r="T160" s="197">
        <f t="shared" si="3"/>
        <v>0</v>
      </c>
      <c r="AR160" s="23" t="s">
        <v>211</v>
      </c>
      <c r="AT160" s="23" t="s">
        <v>138</v>
      </c>
      <c r="AU160" s="23" t="s">
        <v>84</v>
      </c>
      <c r="AY160" s="23" t="s">
        <v>135</v>
      </c>
      <c r="BE160" s="198">
        <f t="shared" si="4"/>
        <v>0</v>
      </c>
      <c r="BF160" s="198">
        <f t="shared" si="5"/>
        <v>0</v>
      </c>
      <c r="BG160" s="198">
        <f t="shared" si="6"/>
        <v>0</v>
      </c>
      <c r="BH160" s="198">
        <f t="shared" si="7"/>
        <v>0</v>
      </c>
      <c r="BI160" s="198">
        <f t="shared" si="8"/>
        <v>0</v>
      </c>
      <c r="BJ160" s="23" t="s">
        <v>82</v>
      </c>
      <c r="BK160" s="198">
        <f t="shared" si="9"/>
        <v>0</v>
      </c>
      <c r="BL160" s="23" t="s">
        <v>211</v>
      </c>
      <c r="BM160" s="23" t="s">
        <v>321</v>
      </c>
    </row>
    <row r="161" spans="2:65" s="1" customFormat="1" ht="16.5" customHeight="1">
      <c r="B161" s="40"/>
      <c r="C161" s="187" t="s">
        <v>322</v>
      </c>
      <c r="D161" s="187" t="s">
        <v>138</v>
      </c>
      <c r="E161" s="188" t="s">
        <v>323</v>
      </c>
      <c r="F161" s="189" t="s">
        <v>324</v>
      </c>
      <c r="G161" s="190" t="s">
        <v>245</v>
      </c>
      <c r="H161" s="191">
        <v>7.0000000000000001E-3</v>
      </c>
      <c r="I161" s="192"/>
      <c r="J161" s="193">
        <f t="shared" si="0"/>
        <v>0</v>
      </c>
      <c r="K161" s="189" t="s">
        <v>142</v>
      </c>
      <c r="L161" s="60"/>
      <c r="M161" s="194" t="s">
        <v>21</v>
      </c>
      <c r="N161" s="195" t="s">
        <v>45</v>
      </c>
      <c r="O161" s="41"/>
      <c r="P161" s="196">
        <f t="shared" si="1"/>
        <v>0</v>
      </c>
      <c r="Q161" s="196">
        <v>0</v>
      </c>
      <c r="R161" s="196">
        <f t="shared" si="2"/>
        <v>0</v>
      </c>
      <c r="S161" s="196">
        <v>0</v>
      </c>
      <c r="T161" s="197">
        <f t="shared" si="3"/>
        <v>0</v>
      </c>
      <c r="AR161" s="23" t="s">
        <v>211</v>
      </c>
      <c r="AT161" s="23" t="s">
        <v>138</v>
      </c>
      <c r="AU161" s="23" t="s">
        <v>84</v>
      </c>
      <c r="AY161" s="23" t="s">
        <v>135</v>
      </c>
      <c r="BE161" s="198">
        <f t="shared" si="4"/>
        <v>0</v>
      </c>
      <c r="BF161" s="198">
        <f t="shared" si="5"/>
        <v>0</v>
      </c>
      <c r="BG161" s="198">
        <f t="shared" si="6"/>
        <v>0</v>
      </c>
      <c r="BH161" s="198">
        <f t="shared" si="7"/>
        <v>0</v>
      </c>
      <c r="BI161" s="198">
        <f t="shared" si="8"/>
        <v>0</v>
      </c>
      <c r="BJ161" s="23" t="s">
        <v>82</v>
      </c>
      <c r="BK161" s="198">
        <f t="shared" si="9"/>
        <v>0</v>
      </c>
      <c r="BL161" s="23" t="s">
        <v>211</v>
      </c>
      <c r="BM161" s="23" t="s">
        <v>325</v>
      </c>
    </row>
    <row r="162" spans="2:65" s="10" customFormat="1" ht="29.85" customHeight="1">
      <c r="B162" s="171"/>
      <c r="C162" s="172"/>
      <c r="D162" s="173" t="s">
        <v>73</v>
      </c>
      <c r="E162" s="185" t="s">
        <v>326</v>
      </c>
      <c r="F162" s="185" t="s">
        <v>327</v>
      </c>
      <c r="G162" s="172"/>
      <c r="H162" s="172"/>
      <c r="I162" s="175"/>
      <c r="J162" s="186">
        <f>BK162</f>
        <v>0</v>
      </c>
      <c r="K162" s="172"/>
      <c r="L162" s="177"/>
      <c r="M162" s="178"/>
      <c r="N162" s="179"/>
      <c r="O162" s="179"/>
      <c r="P162" s="180">
        <f>SUM(P163:P183)</f>
        <v>0</v>
      </c>
      <c r="Q162" s="179"/>
      <c r="R162" s="180">
        <f>SUM(R163:R183)</f>
        <v>3.1779999999999996E-2</v>
      </c>
      <c r="S162" s="179"/>
      <c r="T162" s="181">
        <f>SUM(T163:T183)</f>
        <v>4.2599999999999999E-3</v>
      </c>
      <c r="AR162" s="182" t="s">
        <v>84</v>
      </c>
      <c r="AT162" s="183" t="s">
        <v>73</v>
      </c>
      <c r="AU162" s="183" t="s">
        <v>82</v>
      </c>
      <c r="AY162" s="182" t="s">
        <v>135</v>
      </c>
      <c r="BK162" s="184">
        <f>SUM(BK163:BK183)</f>
        <v>0</v>
      </c>
    </row>
    <row r="163" spans="2:65" s="1" customFormat="1" ht="16.5" customHeight="1">
      <c r="B163" s="40"/>
      <c r="C163" s="187" t="s">
        <v>328</v>
      </c>
      <c r="D163" s="187" t="s">
        <v>138</v>
      </c>
      <c r="E163" s="188" t="s">
        <v>329</v>
      </c>
      <c r="F163" s="189" t="s">
        <v>330</v>
      </c>
      <c r="G163" s="190" t="s">
        <v>220</v>
      </c>
      <c r="H163" s="191">
        <v>2</v>
      </c>
      <c r="I163" s="192"/>
      <c r="J163" s="193">
        <f t="shared" ref="J163:J183" si="10">ROUND(I163*H163,2)</f>
        <v>0</v>
      </c>
      <c r="K163" s="189" t="s">
        <v>142</v>
      </c>
      <c r="L163" s="60"/>
      <c r="M163" s="194" t="s">
        <v>21</v>
      </c>
      <c r="N163" s="195" t="s">
        <v>45</v>
      </c>
      <c r="O163" s="41"/>
      <c r="P163" s="196">
        <f t="shared" ref="P163:P183" si="11">O163*H163</f>
        <v>0</v>
      </c>
      <c r="Q163" s="196">
        <v>0</v>
      </c>
      <c r="R163" s="196">
        <f t="shared" ref="R163:R183" si="12">Q163*H163</f>
        <v>0</v>
      </c>
      <c r="S163" s="196">
        <v>2.1299999999999999E-3</v>
      </c>
      <c r="T163" s="197">
        <f t="shared" ref="T163:T183" si="13">S163*H163</f>
        <v>4.2599999999999999E-3</v>
      </c>
      <c r="AR163" s="23" t="s">
        <v>211</v>
      </c>
      <c r="AT163" s="23" t="s">
        <v>138</v>
      </c>
      <c r="AU163" s="23" t="s">
        <v>84</v>
      </c>
      <c r="AY163" s="23" t="s">
        <v>135</v>
      </c>
      <c r="BE163" s="198">
        <f t="shared" ref="BE163:BE183" si="14">IF(N163="základní",J163,0)</f>
        <v>0</v>
      </c>
      <c r="BF163" s="198">
        <f t="shared" ref="BF163:BF183" si="15">IF(N163="snížená",J163,0)</f>
        <v>0</v>
      </c>
      <c r="BG163" s="198">
        <f t="shared" ref="BG163:BG183" si="16">IF(N163="zákl. přenesená",J163,0)</f>
        <v>0</v>
      </c>
      <c r="BH163" s="198">
        <f t="shared" ref="BH163:BH183" si="17">IF(N163="sníž. přenesená",J163,0)</f>
        <v>0</v>
      </c>
      <c r="BI163" s="198">
        <f t="shared" ref="BI163:BI183" si="18">IF(N163="nulová",J163,0)</f>
        <v>0</v>
      </c>
      <c r="BJ163" s="23" t="s">
        <v>82</v>
      </c>
      <c r="BK163" s="198">
        <f t="shared" ref="BK163:BK183" si="19">ROUND(I163*H163,2)</f>
        <v>0</v>
      </c>
      <c r="BL163" s="23" t="s">
        <v>211</v>
      </c>
      <c r="BM163" s="23" t="s">
        <v>331</v>
      </c>
    </row>
    <row r="164" spans="2:65" s="1" customFormat="1" ht="16.5" customHeight="1">
      <c r="B164" s="40"/>
      <c r="C164" s="187" t="s">
        <v>332</v>
      </c>
      <c r="D164" s="187" t="s">
        <v>138</v>
      </c>
      <c r="E164" s="188" t="s">
        <v>333</v>
      </c>
      <c r="F164" s="189" t="s">
        <v>334</v>
      </c>
      <c r="G164" s="190" t="s">
        <v>335</v>
      </c>
      <c r="H164" s="191">
        <v>1</v>
      </c>
      <c r="I164" s="192"/>
      <c r="J164" s="193">
        <f t="shared" si="10"/>
        <v>0</v>
      </c>
      <c r="K164" s="189" t="s">
        <v>142</v>
      </c>
      <c r="L164" s="60"/>
      <c r="M164" s="194" t="s">
        <v>21</v>
      </c>
      <c r="N164" s="195" t="s">
        <v>45</v>
      </c>
      <c r="O164" s="41"/>
      <c r="P164" s="196">
        <f t="shared" si="11"/>
        <v>0</v>
      </c>
      <c r="Q164" s="196">
        <v>3.3600000000000001E-3</v>
      </c>
      <c r="R164" s="196">
        <f t="shared" si="12"/>
        <v>3.3600000000000001E-3</v>
      </c>
      <c r="S164" s="196">
        <v>0</v>
      </c>
      <c r="T164" s="197">
        <f t="shared" si="13"/>
        <v>0</v>
      </c>
      <c r="AR164" s="23" t="s">
        <v>211</v>
      </c>
      <c r="AT164" s="23" t="s">
        <v>138</v>
      </c>
      <c r="AU164" s="23" t="s">
        <v>84</v>
      </c>
      <c r="AY164" s="23" t="s">
        <v>135</v>
      </c>
      <c r="BE164" s="198">
        <f t="shared" si="14"/>
        <v>0</v>
      </c>
      <c r="BF164" s="198">
        <f t="shared" si="15"/>
        <v>0</v>
      </c>
      <c r="BG164" s="198">
        <f t="shared" si="16"/>
        <v>0</v>
      </c>
      <c r="BH164" s="198">
        <f t="shared" si="17"/>
        <v>0</v>
      </c>
      <c r="BI164" s="198">
        <f t="shared" si="18"/>
        <v>0</v>
      </c>
      <c r="BJ164" s="23" t="s">
        <v>82</v>
      </c>
      <c r="BK164" s="198">
        <f t="shared" si="19"/>
        <v>0</v>
      </c>
      <c r="BL164" s="23" t="s">
        <v>211</v>
      </c>
      <c r="BM164" s="23" t="s">
        <v>336</v>
      </c>
    </row>
    <row r="165" spans="2:65" s="1" customFormat="1" ht="16.5" customHeight="1">
      <c r="B165" s="40"/>
      <c r="C165" s="187" t="s">
        <v>337</v>
      </c>
      <c r="D165" s="187" t="s">
        <v>138</v>
      </c>
      <c r="E165" s="188" t="s">
        <v>338</v>
      </c>
      <c r="F165" s="189" t="s">
        <v>339</v>
      </c>
      <c r="G165" s="190" t="s">
        <v>335</v>
      </c>
      <c r="H165" s="191">
        <v>1</v>
      </c>
      <c r="I165" s="192"/>
      <c r="J165" s="193">
        <f t="shared" si="10"/>
        <v>0</v>
      </c>
      <c r="K165" s="189" t="s">
        <v>142</v>
      </c>
      <c r="L165" s="60"/>
      <c r="M165" s="194" t="s">
        <v>21</v>
      </c>
      <c r="N165" s="195" t="s">
        <v>45</v>
      </c>
      <c r="O165" s="41"/>
      <c r="P165" s="196">
        <f t="shared" si="11"/>
        <v>0</v>
      </c>
      <c r="Q165" s="196">
        <v>5.2399999999999999E-3</v>
      </c>
      <c r="R165" s="196">
        <f t="shared" si="12"/>
        <v>5.2399999999999999E-3</v>
      </c>
      <c r="S165" s="196">
        <v>0</v>
      </c>
      <c r="T165" s="197">
        <f t="shared" si="13"/>
        <v>0</v>
      </c>
      <c r="AR165" s="23" t="s">
        <v>211</v>
      </c>
      <c r="AT165" s="23" t="s">
        <v>138</v>
      </c>
      <c r="AU165" s="23" t="s">
        <v>84</v>
      </c>
      <c r="AY165" s="23" t="s">
        <v>135</v>
      </c>
      <c r="BE165" s="198">
        <f t="shared" si="14"/>
        <v>0</v>
      </c>
      <c r="BF165" s="198">
        <f t="shared" si="15"/>
        <v>0</v>
      </c>
      <c r="BG165" s="198">
        <f t="shared" si="16"/>
        <v>0</v>
      </c>
      <c r="BH165" s="198">
        <f t="shared" si="17"/>
        <v>0</v>
      </c>
      <c r="BI165" s="198">
        <f t="shared" si="18"/>
        <v>0</v>
      </c>
      <c r="BJ165" s="23" t="s">
        <v>82</v>
      </c>
      <c r="BK165" s="198">
        <f t="shared" si="19"/>
        <v>0</v>
      </c>
      <c r="BL165" s="23" t="s">
        <v>211</v>
      </c>
      <c r="BM165" s="23" t="s">
        <v>340</v>
      </c>
    </row>
    <row r="166" spans="2:65" s="1" customFormat="1" ht="16.5" customHeight="1">
      <c r="B166" s="40"/>
      <c r="C166" s="187" t="s">
        <v>341</v>
      </c>
      <c r="D166" s="187" t="s">
        <v>138</v>
      </c>
      <c r="E166" s="188" t="s">
        <v>342</v>
      </c>
      <c r="F166" s="189" t="s">
        <v>343</v>
      </c>
      <c r="G166" s="190" t="s">
        <v>220</v>
      </c>
      <c r="H166" s="191">
        <v>6</v>
      </c>
      <c r="I166" s="192"/>
      <c r="J166" s="193">
        <f t="shared" si="10"/>
        <v>0</v>
      </c>
      <c r="K166" s="189" t="s">
        <v>142</v>
      </c>
      <c r="L166" s="60"/>
      <c r="M166" s="194" t="s">
        <v>21</v>
      </c>
      <c r="N166" s="195" t="s">
        <v>45</v>
      </c>
      <c r="O166" s="41"/>
      <c r="P166" s="196">
        <f t="shared" si="11"/>
        <v>0</v>
      </c>
      <c r="Q166" s="196">
        <v>6.6E-4</v>
      </c>
      <c r="R166" s="196">
        <f t="shared" si="12"/>
        <v>3.96E-3</v>
      </c>
      <c r="S166" s="196">
        <v>0</v>
      </c>
      <c r="T166" s="197">
        <f t="shared" si="13"/>
        <v>0</v>
      </c>
      <c r="AR166" s="23" t="s">
        <v>211</v>
      </c>
      <c r="AT166" s="23" t="s">
        <v>138</v>
      </c>
      <c r="AU166" s="23" t="s">
        <v>84</v>
      </c>
      <c r="AY166" s="23" t="s">
        <v>135</v>
      </c>
      <c r="BE166" s="198">
        <f t="shared" si="14"/>
        <v>0</v>
      </c>
      <c r="BF166" s="198">
        <f t="shared" si="15"/>
        <v>0</v>
      </c>
      <c r="BG166" s="198">
        <f t="shared" si="16"/>
        <v>0</v>
      </c>
      <c r="BH166" s="198">
        <f t="shared" si="17"/>
        <v>0</v>
      </c>
      <c r="BI166" s="198">
        <f t="shared" si="18"/>
        <v>0</v>
      </c>
      <c r="BJ166" s="23" t="s">
        <v>82</v>
      </c>
      <c r="BK166" s="198">
        <f t="shared" si="19"/>
        <v>0</v>
      </c>
      <c r="BL166" s="23" t="s">
        <v>211</v>
      </c>
      <c r="BM166" s="23" t="s">
        <v>344</v>
      </c>
    </row>
    <row r="167" spans="2:65" s="1" customFormat="1" ht="16.5" customHeight="1">
      <c r="B167" s="40"/>
      <c r="C167" s="187" t="s">
        <v>345</v>
      </c>
      <c r="D167" s="187" t="s">
        <v>138</v>
      </c>
      <c r="E167" s="188" t="s">
        <v>346</v>
      </c>
      <c r="F167" s="189" t="s">
        <v>347</v>
      </c>
      <c r="G167" s="190" t="s">
        <v>220</v>
      </c>
      <c r="H167" s="191">
        <v>11</v>
      </c>
      <c r="I167" s="192"/>
      <c r="J167" s="193">
        <f t="shared" si="10"/>
        <v>0</v>
      </c>
      <c r="K167" s="189" t="s">
        <v>142</v>
      </c>
      <c r="L167" s="60"/>
      <c r="M167" s="194" t="s">
        <v>21</v>
      </c>
      <c r="N167" s="195" t="s">
        <v>45</v>
      </c>
      <c r="O167" s="41"/>
      <c r="P167" s="196">
        <f t="shared" si="11"/>
        <v>0</v>
      </c>
      <c r="Q167" s="196">
        <v>9.1E-4</v>
      </c>
      <c r="R167" s="196">
        <f t="shared" si="12"/>
        <v>1.001E-2</v>
      </c>
      <c r="S167" s="196">
        <v>0</v>
      </c>
      <c r="T167" s="197">
        <f t="shared" si="13"/>
        <v>0</v>
      </c>
      <c r="AR167" s="23" t="s">
        <v>211</v>
      </c>
      <c r="AT167" s="23" t="s">
        <v>138</v>
      </c>
      <c r="AU167" s="23" t="s">
        <v>84</v>
      </c>
      <c r="AY167" s="23" t="s">
        <v>135</v>
      </c>
      <c r="BE167" s="198">
        <f t="shared" si="14"/>
        <v>0</v>
      </c>
      <c r="BF167" s="198">
        <f t="shared" si="15"/>
        <v>0</v>
      </c>
      <c r="BG167" s="198">
        <f t="shared" si="16"/>
        <v>0</v>
      </c>
      <c r="BH167" s="198">
        <f t="shared" si="17"/>
        <v>0</v>
      </c>
      <c r="BI167" s="198">
        <f t="shared" si="18"/>
        <v>0</v>
      </c>
      <c r="BJ167" s="23" t="s">
        <v>82</v>
      </c>
      <c r="BK167" s="198">
        <f t="shared" si="19"/>
        <v>0</v>
      </c>
      <c r="BL167" s="23" t="s">
        <v>211</v>
      </c>
      <c r="BM167" s="23" t="s">
        <v>348</v>
      </c>
    </row>
    <row r="168" spans="2:65" s="1" customFormat="1" ht="16.5" customHeight="1">
      <c r="B168" s="40"/>
      <c r="C168" s="187" t="s">
        <v>349</v>
      </c>
      <c r="D168" s="187" t="s">
        <v>138</v>
      </c>
      <c r="E168" s="188" t="s">
        <v>350</v>
      </c>
      <c r="F168" s="189" t="s">
        <v>351</v>
      </c>
      <c r="G168" s="190" t="s">
        <v>220</v>
      </c>
      <c r="H168" s="191">
        <v>1</v>
      </c>
      <c r="I168" s="192"/>
      <c r="J168" s="193">
        <f t="shared" si="10"/>
        <v>0</v>
      </c>
      <c r="K168" s="189" t="s">
        <v>142</v>
      </c>
      <c r="L168" s="60"/>
      <c r="M168" s="194" t="s">
        <v>21</v>
      </c>
      <c r="N168" s="195" t="s">
        <v>45</v>
      </c>
      <c r="O168" s="41"/>
      <c r="P168" s="196">
        <f t="shared" si="11"/>
        <v>0</v>
      </c>
      <c r="Q168" s="196">
        <v>1.1900000000000001E-3</v>
      </c>
      <c r="R168" s="196">
        <f t="shared" si="12"/>
        <v>1.1900000000000001E-3</v>
      </c>
      <c r="S168" s="196">
        <v>0</v>
      </c>
      <c r="T168" s="197">
        <f t="shared" si="13"/>
        <v>0</v>
      </c>
      <c r="AR168" s="23" t="s">
        <v>211</v>
      </c>
      <c r="AT168" s="23" t="s">
        <v>138</v>
      </c>
      <c r="AU168" s="23" t="s">
        <v>84</v>
      </c>
      <c r="AY168" s="23" t="s">
        <v>135</v>
      </c>
      <c r="BE168" s="198">
        <f t="shared" si="14"/>
        <v>0</v>
      </c>
      <c r="BF168" s="198">
        <f t="shared" si="15"/>
        <v>0</v>
      </c>
      <c r="BG168" s="198">
        <f t="shared" si="16"/>
        <v>0</v>
      </c>
      <c r="BH168" s="198">
        <f t="shared" si="17"/>
        <v>0</v>
      </c>
      <c r="BI168" s="198">
        <f t="shared" si="18"/>
        <v>0</v>
      </c>
      <c r="BJ168" s="23" t="s">
        <v>82</v>
      </c>
      <c r="BK168" s="198">
        <f t="shared" si="19"/>
        <v>0</v>
      </c>
      <c r="BL168" s="23" t="s">
        <v>211</v>
      </c>
      <c r="BM168" s="23" t="s">
        <v>352</v>
      </c>
    </row>
    <row r="169" spans="2:65" s="1" customFormat="1" ht="16.5" customHeight="1">
      <c r="B169" s="40"/>
      <c r="C169" s="187" t="s">
        <v>353</v>
      </c>
      <c r="D169" s="187" t="s">
        <v>138</v>
      </c>
      <c r="E169" s="188" t="s">
        <v>354</v>
      </c>
      <c r="F169" s="189" t="s">
        <v>355</v>
      </c>
      <c r="G169" s="190" t="s">
        <v>149</v>
      </c>
      <c r="H169" s="191">
        <v>8</v>
      </c>
      <c r="I169" s="192"/>
      <c r="J169" s="193">
        <f t="shared" si="10"/>
        <v>0</v>
      </c>
      <c r="K169" s="189" t="s">
        <v>142</v>
      </c>
      <c r="L169" s="60"/>
      <c r="M169" s="194" t="s">
        <v>21</v>
      </c>
      <c r="N169" s="195" t="s">
        <v>45</v>
      </c>
      <c r="O169" s="41"/>
      <c r="P169" s="196">
        <f t="shared" si="11"/>
        <v>0</v>
      </c>
      <c r="Q169" s="196">
        <v>8.0000000000000007E-5</v>
      </c>
      <c r="R169" s="196">
        <f t="shared" si="12"/>
        <v>6.4000000000000005E-4</v>
      </c>
      <c r="S169" s="196">
        <v>0</v>
      </c>
      <c r="T169" s="197">
        <f t="shared" si="13"/>
        <v>0</v>
      </c>
      <c r="AR169" s="23" t="s">
        <v>211</v>
      </c>
      <c r="AT169" s="23" t="s">
        <v>138</v>
      </c>
      <c r="AU169" s="23" t="s">
        <v>84</v>
      </c>
      <c r="AY169" s="23" t="s">
        <v>135</v>
      </c>
      <c r="BE169" s="198">
        <f t="shared" si="14"/>
        <v>0</v>
      </c>
      <c r="BF169" s="198">
        <f t="shared" si="15"/>
        <v>0</v>
      </c>
      <c r="BG169" s="198">
        <f t="shared" si="16"/>
        <v>0</v>
      </c>
      <c r="BH169" s="198">
        <f t="shared" si="17"/>
        <v>0</v>
      </c>
      <c r="BI169" s="198">
        <f t="shared" si="18"/>
        <v>0</v>
      </c>
      <c r="BJ169" s="23" t="s">
        <v>82</v>
      </c>
      <c r="BK169" s="198">
        <f t="shared" si="19"/>
        <v>0</v>
      </c>
      <c r="BL169" s="23" t="s">
        <v>211</v>
      </c>
      <c r="BM169" s="23" t="s">
        <v>356</v>
      </c>
    </row>
    <row r="170" spans="2:65" s="1" customFormat="1" ht="25.5" customHeight="1">
      <c r="B170" s="40"/>
      <c r="C170" s="187" t="s">
        <v>357</v>
      </c>
      <c r="D170" s="187" t="s">
        <v>138</v>
      </c>
      <c r="E170" s="188" t="s">
        <v>358</v>
      </c>
      <c r="F170" s="189" t="s">
        <v>359</v>
      </c>
      <c r="G170" s="190" t="s">
        <v>220</v>
      </c>
      <c r="H170" s="191">
        <v>18</v>
      </c>
      <c r="I170" s="192"/>
      <c r="J170" s="193">
        <f t="shared" si="10"/>
        <v>0</v>
      </c>
      <c r="K170" s="189" t="s">
        <v>142</v>
      </c>
      <c r="L170" s="60"/>
      <c r="M170" s="194" t="s">
        <v>21</v>
      </c>
      <c r="N170" s="195" t="s">
        <v>45</v>
      </c>
      <c r="O170" s="41"/>
      <c r="P170" s="196">
        <f t="shared" si="11"/>
        <v>0</v>
      </c>
      <c r="Q170" s="196">
        <v>4.0000000000000003E-5</v>
      </c>
      <c r="R170" s="196">
        <f t="shared" si="12"/>
        <v>7.2000000000000005E-4</v>
      </c>
      <c r="S170" s="196">
        <v>0</v>
      </c>
      <c r="T170" s="197">
        <f t="shared" si="13"/>
        <v>0</v>
      </c>
      <c r="AR170" s="23" t="s">
        <v>211</v>
      </c>
      <c r="AT170" s="23" t="s">
        <v>138</v>
      </c>
      <c r="AU170" s="23" t="s">
        <v>84</v>
      </c>
      <c r="AY170" s="23" t="s">
        <v>135</v>
      </c>
      <c r="BE170" s="198">
        <f t="shared" si="14"/>
        <v>0</v>
      </c>
      <c r="BF170" s="198">
        <f t="shared" si="15"/>
        <v>0</v>
      </c>
      <c r="BG170" s="198">
        <f t="shared" si="16"/>
        <v>0</v>
      </c>
      <c r="BH170" s="198">
        <f t="shared" si="17"/>
        <v>0</v>
      </c>
      <c r="BI170" s="198">
        <f t="shared" si="18"/>
        <v>0</v>
      </c>
      <c r="BJ170" s="23" t="s">
        <v>82</v>
      </c>
      <c r="BK170" s="198">
        <f t="shared" si="19"/>
        <v>0</v>
      </c>
      <c r="BL170" s="23" t="s">
        <v>211</v>
      </c>
      <c r="BM170" s="23" t="s">
        <v>360</v>
      </c>
    </row>
    <row r="171" spans="2:65" s="1" customFormat="1" ht="25.5" customHeight="1">
      <c r="B171" s="40"/>
      <c r="C171" s="187" t="s">
        <v>361</v>
      </c>
      <c r="D171" s="187" t="s">
        <v>138</v>
      </c>
      <c r="E171" s="188" t="s">
        <v>362</v>
      </c>
      <c r="F171" s="189" t="s">
        <v>363</v>
      </c>
      <c r="G171" s="190" t="s">
        <v>220</v>
      </c>
      <c r="H171" s="191">
        <v>1</v>
      </c>
      <c r="I171" s="192"/>
      <c r="J171" s="193">
        <f t="shared" si="10"/>
        <v>0</v>
      </c>
      <c r="K171" s="189" t="s">
        <v>142</v>
      </c>
      <c r="L171" s="60"/>
      <c r="M171" s="194" t="s">
        <v>21</v>
      </c>
      <c r="N171" s="195" t="s">
        <v>45</v>
      </c>
      <c r="O171" s="41"/>
      <c r="P171" s="196">
        <f t="shared" si="11"/>
        <v>0</v>
      </c>
      <c r="Q171" s="196">
        <v>9.0000000000000006E-5</v>
      </c>
      <c r="R171" s="196">
        <f t="shared" si="12"/>
        <v>9.0000000000000006E-5</v>
      </c>
      <c r="S171" s="196">
        <v>0</v>
      </c>
      <c r="T171" s="197">
        <f t="shared" si="13"/>
        <v>0</v>
      </c>
      <c r="AR171" s="23" t="s">
        <v>211</v>
      </c>
      <c r="AT171" s="23" t="s">
        <v>138</v>
      </c>
      <c r="AU171" s="23" t="s">
        <v>84</v>
      </c>
      <c r="AY171" s="23" t="s">
        <v>135</v>
      </c>
      <c r="BE171" s="198">
        <f t="shared" si="14"/>
        <v>0</v>
      </c>
      <c r="BF171" s="198">
        <f t="shared" si="15"/>
        <v>0</v>
      </c>
      <c r="BG171" s="198">
        <f t="shared" si="16"/>
        <v>0</v>
      </c>
      <c r="BH171" s="198">
        <f t="shared" si="17"/>
        <v>0</v>
      </c>
      <c r="BI171" s="198">
        <f t="shared" si="18"/>
        <v>0</v>
      </c>
      <c r="BJ171" s="23" t="s">
        <v>82</v>
      </c>
      <c r="BK171" s="198">
        <f t="shared" si="19"/>
        <v>0</v>
      </c>
      <c r="BL171" s="23" t="s">
        <v>211</v>
      </c>
      <c r="BM171" s="23" t="s">
        <v>364</v>
      </c>
    </row>
    <row r="172" spans="2:65" s="1" customFormat="1" ht="16.5" customHeight="1">
      <c r="B172" s="40"/>
      <c r="C172" s="187" t="s">
        <v>365</v>
      </c>
      <c r="D172" s="187" t="s">
        <v>138</v>
      </c>
      <c r="E172" s="188" t="s">
        <v>366</v>
      </c>
      <c r="F172" s="189" t="s">
        <v>367</v>
      </c>
      <c r="G172" s="190" t="s">
        <v>149</v>
      </c>
      <c r="H172" s="191">
        <v>9</v>
      </c>
      <c r="I172" s="192"/>
      <c r="J172" s="193">
        <f t="shared" si="10"/>
        <v>0</v>
      </c>
      <c r="K172" s="189" t="s">
        <v>142</v>
      </c>
      <c r="L172" s="60"/>
      <c r="M172" s="194" t="s">
        <v>21</v>
      </c>
      <c r="N172" s="195" t="s">
        <v>45</v>
      </c>
      <c r="O172" s="41"/>
      <c r="P172" s="196">
        <f t="shared" si="11"/>
        <v>0</v>
      </c>
      <c r="Q172" s="196">
        <v>0</v>
      </c>
      <c r="R172" s="196">
        <f t="shared" si="12"/>
        <v>0</v>
      </c>
      <c r="S172" s="196">
        <v>0</v>
      </c>
      <c r="T172" s="197">
        <f t="shared" si="13"/>
        <v>0</v>
      </c>
      <c r="AR172" s="23" t="s">
        <v>211</v>
      </c>
      <c r="AT172" s="23" t="s">
        <v>138</v>
      </c>
      <c r="AU172" s="23" t="s">
        <v>84</v>
      </c>
      <c r="AY172" s="23" t="s">
        <v>135</v>
      </c>
      <c r="BE172" s="198">
        <f t="shared" si="14"/>
        <v>0</v>
      </c>
      <c r="BF172" s="198">
        <f t="shared" si="15"/>
        <v>0</v>
      </c>
      <c r="BG172" s="198">
        <f t="shared" si="16"/>
        <v>0</v>
      </c>
      <c r="BH172" s="198">
        <f t="shared" si="17"/>
        <v>0</v>
      </c>
      <c r="BI172" s="198">
        <f t="shared" si="18"/>
        <v>0</v>
      </c>
      <c r="BJ172" s="23" t="s">
        <v>82</v>
      </c>
      <c r="BK172" s="198">
        <f t="shared" si="19"/>
        <v>0</v>
      </c>
      <c r="BL172" s="23" t="s">
        <v>211</v>
      </c>
      <c r="BM172" s="23" t="s">
        <v>368</v>
      </c>
    </row>
    <row r="173" spans="2:65" s="1" customFormat="1" ht="16.5" customHeight="1">
      <c r="B173" s="40"/>
      <c r="C173" s="187" t="s">
        <v>369</v>
      </c>
      <c r="D173" s="187" t="s">
        <v>138</v>
      </c>
      <c r="E173" s="188" t="s">
        <v>370</v>
      </c>
      <c r="F173" s="189" t="s">
        <v>371</v>
      </c>
      <c r="G173" s="190" t="s">
        <v>149</v>
      </c>
      <c r="H173" s="191">
        <v>2</v>
      </c>
      <c r="I173" s="192"/>
      <c r="J173" s="193">
        <f t="shared" si="10"/>
        <v>0</v>
      </c>
      <c r="K173" s="189" t="s">
        <v>142</v>
      </c>
      <c r="L173" s="60"/>
      <c r="M173" s="194" t="s">
        <v>21</v>
      </c>
      <c r="N173" s="195" t="s">
        <v>45</v>
      </c>
      <c r="O173" s="41"/>
      <c r="P173" s="196">
        <f t="shared" si="11"/>
        <v>0</v>
      </c>
      <c r="Q173" s="196">
        <v>0</v>
      </c>
      <c r="R173" s="196">
        <f t="shared" si="12"/>
        <v>0</v>
      </c>
      <c r="S173" s="196">
        <v>0</v>
      </c>
      <c r="T173" s="197">
        <f t="shared" si="13"/>
        <v>0</v>
      </c>
      <c r="AR173" s="23" t="s">
        <v>211</v>
      </c>
      <c r="AT173" s="23" t="s">
        <v>138</v>
      </c>
      <c r="AU173" s="23" t="s">
        <v>84</v>
      </c>
      <c r="AY173" s="23" t="s">
        <v>135</v>
      </c>
      <c r="BE173" s="198">
        <f t="shared" si="14"/>
        <v>0</v>
      </c>
      <c r="BF173" s="198">
        <f t="shared" si="15"/>
        <v>0</v>
      </c>
      <c r="BG173" s="198">
        <f t="shared" si="16"/>
        <v>0</v>
      </c>
      <c r="BH173" s="198">
        <f t="shared" si="17"/>
        <v>0</v>
      </c>
      <c r="BI173" s="198">
        <f t="shared" si="18"/>
        <v>0</v>
      </c>
      <c r="BJ173" s="23" t="s">
        <v>82</v>
      </c>
      <c r="BK173" s="198">
        <f t="shared" si="19"/>
        <v>0</v>
      </c>
      <c r="BL173" s="23" t="s">
        <v>211</v>
      </c>
      <c r="BM173" s="23" t="s">
        <v>372</v>
      </c>
    </row>
    <row r="174" spans="2:65" s="1" customFormat="1" ht="16.5" customHeight="1">
      <c r="B174" s="40"/>
      <c r="C174" s="187" t="s">
        <v>373</v>
      </c>
      <c r="D174" s="187" t="s">
        <v>138</v>
      </c>
      <c r="E174" s="188" t="s">
        <v>374</v>
      </c>
      <c r="F174" s="189" t="s">
        <v>375</v>
      </c>
      <c r="G174" s="190" t="s">
        <v>149</v>
      </c>
      <c r="H174" s="191">
        <v>9</v>
      </c>
      <c r="I174" s="192"/>
      <c r="J174" s="193">
        <f t="shared" si="10"/>
        <v>0</v>
      </c>
      <c r="K174" s="189" t="s">
        <v>142</v>
      </c>
      <c r="L174" s="60"/>
      <c r="M174" s="194" t="s">
        <v>21</v>
      </c>
      <c r="N174" s="195" t="s">
        <v>45</v>
      </c>
      <c r="O174" s="41"/>
      <c r="P174" s="196">
        <f t="shared" si="11"/>
        <v>0</v>
      </c>
      <c r="Q174" s="196">
        <v>1.7000000000000001E-4</v>
      </c>
      <c r="R174" s="196">
        <f t="shared" si="12"/>
        <v>1.5300000000000001E-3</v>
      </c>
      <c r="S174" s="196">
        <v>0</v>
      </c>
      <c r="T174" s="197">
        <f t="shared" si="13"/>
        <v>0</v>
      </c>
      <c r="AR174" s="23" t="s">
        <v>211</v>
      </c>
      <c r="AT174" s="23" t="s">
        <v>138</v>
      </c>
      <c r="AU174" s="23" t="s">
        <v>84</v>
      </c>
      <c r="AY174" s="23" t="s">
        <v>135</v>
      </c>
      <c r="BE174" s="198">
        <f t="shared" si="14"/>
        <v>0</v>
      </c>
      <c r="BF174" s="198">
        <f t="shared" si="15"/>
        <v>0</v>
      </c>
      <c r="BG174" s="198">
        <f t="shared" si="16"/>
        <v>0</v>
      </c>
      <c r="BH174" s="198">
        <f t="shared" si="17"/>
        <v>0</v>
      </c>
      <c r="BI174" s="198">
        <f t="shared" si="18"/>
        <v>0</v>
      </c>
      <c r="BJ174" s="23" t="s">
        <v>82</v>
      </c>
      <c r="BK174" s="198">
        <f t="shared" si="19"/>
        <v>0</v>
      </c>
      <c r="BL174" s="23" t="s">
        <v>211</v>
      </c>
      <c r="BM174" s="23" t="s">
        <v>376</v>
      </c>
    </row>
    <row r="175" spans="2:65" s="1" customFormat="1" ht="25.5" customHeight="1">
      <c r="B175" s="40"/>
      <c r="C175" s="187" t="s">
        <v>377</v>
      </c>
      <c r="D175" s="187" t="s">
        <v>138</v>
      </c>
      <c r="E175" s="188" t="s">
        <v>378</v>
      </c>
      <c r="F175" s="189" t="s">
        <v>379</v>
      </c>
      <c r="G175" s="190" t="s">
        <v>149</v>
      </c>
      <c r="H175" s="191">
        <v>1</v>
      </c>
      <c r="I175" s="192"/>
      <c r="J175" s="193">
        <f t="shared" si="10"/>
        <v>0</v>
      </c>
      <c r="K175" s="189" t="s">
        <v>142</v>
      </c>
      <c r="L175" s="60"/>
      <c r="M175" s="194" t="s">
        <v>21</v>
      </c>
      <c r="N175" s="195" t="s">
        <v>45</v>
      </c>
      <c r="O175" s="41"/>
      <c r="P175" s="196">
        <f t="shared" si="11"/>
        <v>0</v>
      </c>
      <c r="Q175" s="196">
        <v>3.0000000000000001E-5</v>
      </c>
      <c r="R175" s="196">
        <f t="shared" si="12"/>
        <v>3.0000000000000001E-5</v>
      </c>
      <c r="S175" s="196">
        <v>0</v>
      </c>
      <c r="T175" s="197">
        <f t="shared" si="13"/>
        <v>0</v>
      </c>
      <c r="AR175" s="23" t="s">
        <v>211</v>
      </c>
      <c r="AT175" s="23" t="s">
        <v>138</v>
      </c>
      <c r="AU175" s="23" t="s">
        <v>84</v>
      </c>
      <c r="AY175" s="23" t="s">
        <v>135</v>
      </c>
      <c r="BE175" s="198">
        <f t="shared" si="14"/>
        <v>0</v>
      </c>
      <c r="BF175" s="198">
        <f t="shared" si="15"/>
        <v>0</v>
      </c>
      <c r="BG175" s="198">
        <f t="shared" si="16"/>
        <v>0</v>
      </c>
      <c r="BH175" s="198">
        <f t="shared" si="17"/>
        <v>0</v>
      </c>
      <c r="BI175" s="198">
        <f t="shared" si="18"/>
        <v>0</v>
      </c>
      <c r="BJ175" s="23" t="s">
        <v>82</v>
      </c>
      <c r="BK175" s="198">
        <f t="shared" si="19"/>
        <v>0</v>
      </c>
      <c r="BL175" s="23" t="s">
        <v>211</v>
      </c>
      <c r="BM175" s="23" t="s">
        <v>380</v>
      </c>
    </row>
    <row r="176" spans="2:65" s="1" customFormat="1" ht="16.5" customHeight="1">
      <c r="B176" s="40"/>
      <c r="C176" s="187" t="s">
        <v>381</v>
      </c>
      <c r="D176" s="187" t="s">
        <v>138</v>
      </c>
      <c r="E176" s="188" t="s">
        <v>382</v>
      </c>
      <c r="F176" s="189" t="s">
        <v>383</v>
      </c>
      <c r="G176" s="190" t="s">
        <v>149</v>
      </c>
      <c r="H176" s="191">
        <v>2</v>
      </c>
      <c r="I176" s="192"/>
      <c r="J176" s="193">
        <f t="shared" si="10"/>
        <v>0</v>
      </c>
      <c r="K176" s="189" t="s">
        <v>142</v>
      </c>
      <c r="L176" s="60"/>
      <c r="M176" s="194" t="s">
        <v>21</v>
      </c>
      <c r="N176" s="195" t="s">
        <v>45</v>
      </c>
      <c r="O176" s="41"/>
      <c r="P176" s="196">
        <f t="shared" si="11"/>
        <v>0</v>
      </c>
      <c r="Q176" s="196">
        <v>5.6999999999999998E-4</v>
      </c>
      <c r="R176" s="196">
        <f t="shared" si="12"/>
        <v>1.14E-3</v>
      </c>
      <c r="S176" s="196">
        <v>0</v>
      </c>
      <c r="T176" s="197">
        <f t="shared" si="13"/>
        <v>0</v>
      </c>
      <c r="AR176" s="23" t="s">
        <v>211</v>
      </c>
      <c r="AT176" s="23" t="s">
        <v>138</v>
      </c>
      <c r="AU176" s="23" t="s">
        <v>84</v>
      </c>
      <c r="AY176" s="23" t="s">
        <v>135</v>
      </c>
      <c r="BE176" s="198">
        <f t="shared" si="14"/>
        <v>0</v>
      </c>
      <c r="BF176" s="198">
        <f t="shared" si="15"/>
        <v>0</v>
      </c>
      <c r="BG176" s="198">
        <f t="shared" si="16"/>
        <v>0</v>
      </c>
      <c r="BH176" s="198">
        <f t="shared" si="17"/>
        <v>0</v>
      </c>
      <c r="BI176" s="198">
        <f t="shared" si="18"/>
        <v>0</v>
      </c>
      <c r="BJ176" s="23" t="s">
        <v>82</v>
      </c>
      <c r="BK176" s="198">
        <f t="shared" si="19"/>
        <v>0</v>
      </c>
      <c r="BL176" s="23" t="s">
        <v>211</v>
      </c>
      <c r="BM176" s="23" t="s">
        <v>384</v>
      </c>
    </row>
    <row r="177" spans="2:65" s="1" customFormat="1" ht="16.5" customHeight="1">
      <c r="B177" s="40"/>
      <c r="C177" s="187" t="s">
        <v>385</v>
      </c>
      <c r="D177" s="187" t="s">
        <v>138</v>
      </c>
      <c r="E177" s="188" t="s">
        <v>386</v>
      </c>
      <c r="F177" s="189" t="s">
        <v>387</v>
      </c>
      <c r="G177" s="190" t="s">
        <v>149</v>
      </c>
      <c r="H177" s="191">
        <v>1</v>
      </c>
      <c r="I177" s="192"/>
      <c r="J177" s="193">
        <f t="shared" si="10"/>
        <v>0</v>
      </c>
      <c r="K177" s="189" t="s">
        <v>142</v>
      </c>
      <c r="L177" s="60"/>
      <c r="M177" s="194" t="s">
        <v>21</v>
      </c>
      <c r="N177" s="195" t="s">
        <v>45</v>
      </c>
      <c r="O177" s="41"/>
      <c r="P177" s="196">
        <f t="shared" si="11"/>
        <v>0</v>
      </c>
      <c r="Q177" s="196">
        <v>2.7E-4</v>
      </c>
      <c r="R177" s="196">
        <f t="shared" si="12"/>
        <v>2.7E-4</v>
      </c>
      <c r="S177" s="196">
        <v>0</v>
      </c>
      <c r="T177" s="197">
        <f t="shared" si="13"/>
        <v>0</v>
      </c>
      <c r="AR177" s="23" t="s">
        <v>211</v>
      </c>
      <c r="AT177" s="23" t="s">
        <v>138</v>
      </c>
      <c r="AU177" s="23" t="s">
        <v>84</v>
      </c>
      <c r="AY177" s="23" t="s">
        <v>135</v>
      </c>
      <c r="BE177" s="198">
        <f t="shared" si="14"/>
        <v>0</v>
      </c>
      <c r="BF177" s="198">
        <f t="shared" si="15"/>
        <v>0</v>
      </c>
      <c r="BG177" s="198">
        <f t="shared" si="16"/>
        <v>0</v>
      </c>
      <c r="BH177" s="198">
        <f t="shared" si="17"/>
        <v>0</v>
      </c>
      <c r="BI177" s="198">
        <f t="shared" si="18"/>
        <v>0</v>
      </c>
      <c r="BJ177" s="23" t="s">
        <v>82</v>
      </c>
      <c r="BK177" s="198">
        <f t="shared" si="19"/>
        <v>0</v>
      </c>
      <c r="BL177" s="23" t="s">
        <v>211</v>
      </c>
      <c r="BM177" s="23" t="s">
        <v>388</v>
      </c>
    </row>
    <row r="178" spans="2:65" s="1" customFormat="1" ht="16.5" customHeight="1">
      <c r="B178" s="40"/>
      <c r="C178" s="187" t="s">
        <v>389</v>
      </c>
      <c r="D178" s="187" t="s">
        <v>138</v>
      </c>
      <c r="E178" s="188" t="s">
        <v>390</v>
      </c>
      <c r="F178" s="189" t="s">
        <v>391</v>
      </c>
      <c r="G178" s="190" t="s">
        <v>220</v>
      </c>
      <c r="H178" s="191">
        <v>18</v>
      </c>
      <c r="I178" s="192"/>
      <c r="J178" s="193">
        <f t="shared" si="10"/>
        <v>0</v>
      </c>
      <c r="K178" s="189" t="s">
        <v>142</v>
      </c>
      <c r="L178" s="60"/>
      <c r="M178" s="194" t="s">
        <v>21</v>
      </c>
      <c r="N178" s="195" t="s">
        <v>45</v>
      </c>
      <c r="O178" s="41"/>
      <c r="P178" s="196">
        <f t="shared" si="11"/>
        <v>0</v>
      </c>
      <c r="Q178" s="196">
        <v>1.9000000000000001E-4</v>
      </c>
      <c r="R178" s="196">
        <f t="shared" si="12"/>
        <v>3.4200000000000003E-3</v>
      </c>
      <c r="S178" s="196">
        <v>0</v>
      </c>
      <c r="T178" s="197">
        <f t="shared" si="13"/>
        <v>0</v>
      </c>
      <c r="AR178" s="23" t="s">
        <v>211</v>
      </c>
      <c r="AT178" s="23" t="s">
        <v>138</v>
      </c>
      <c r="AU178" s="23" t="s">
        <v>84</v>
      </c>
      <c r="AY178" s="23" t="s">
        <v>135</v>
      </c>
      <c r="BE178" s="198">
        <f t="shared" si="14"/>
        <v>0</v>
      </c>
      <c r="BF178" s="198">
        <f t="shared" si="15"/>
        <v>0</v>
      </c>
      <c r="BG178" s="198">
        <f t="shared" si="16"/>
        <v>0</v>
      </c>
      <c r="BH178" s="198">
        <f t="shared" si="17"/>
        <v>0</v>
      </c>
      <c r="BI178" s="198">
        <f t="shared" si="18"/>
        <v>0</v>
      </c>
      <c r="BJ178" s="23" t="s">
        <v>82</v>
      </c>
      <c r="BK178" s="198">
        <f t="shared" si="19"/>
        <v>0</v>
      </c>
      <c r="BL178" s="23" t="s">
        <v>211</v>
      </c>
      <c r="BM178" s="23" t="s">
        <v>392</v>
      </c>
    </row>
    <row r="179" spans="2:65" s="1" customFormat="1" ht="16.5" customHeight="1">
      <c r="B179" s="40"/>
      <c r="C179" s="187" t="s">
        <v>393</v>
      </c>
      <c r="D179" s="187" t="s">
        <v>138</v>
      </c>
      <c r="E179" s="188" t="s">
        <v>394</v>
      </c>
      <c r="F179" s="189" t="s">
        <v>395</v>
      </c>
      <c r="G179" s="190" t="s">
        <v>220</v>
      </c>
      <c r="H179" s="191">
        <v>18</v>
      </c>
      <c r="I179" s="192"/>
      <c r="J179" s="193">
        <f t="shared" si="10"/>
        <v>0</v>
      </c>
      <c r="K179" s="189" t="s">
        <v>142</v>
      </c>
      <c r="L179" s="60"/>
      <c r="M179" s="194" t="s">
        <v>21</v>
      </c>
      <c r="N179" s="195" t="s">
        <v>45</v>
      </c>
      <c r="O179" s="41"/>
      <c r="P179" s="196">
        <f t="shared" si="11"/>
        <v>0</v>
      </c>
      <c r="Q179" s="196">
        <v>1.0000000000000001E-5</v>
      </c>
      <c r="R179" s="196">
        <f t="shared" si="12"/>
        <v>1.8000000000000001E-4</v>
      </c>
      <c r="S179" s="196">
        <v>0</v>
      </c>
      <c r="T179" s="197">
        <f t="shared" si="13"/>
        <v>0</v>
      </c>
      <c r="AR179" s="23" t="s">
        <v>211</v>
      </c>
      <c r="AT179" s="23" t="s">
        <v>138</v>
      </c>
      <c r="AU179" s="23" t="s">
        <v>84</v>
      </c>
      <c r="AY179" s="23" t="s">
        <v>135</v>
      </c>
      <c r="BE179" s="198">
        <f t="shared" si="14"/>
        <v>0</v>
      </c>
      <c r="BF179" s="198">
        <f t="shared" si="15"/>
        <v>0</v>
      </c>
      <c r="BG179" s="198">
        <f t="shared" si="16"/>
        <v>0</v>
      </c>
      <c r="BH179" s="198">
        <f t="shared" si="17"/>
        <v>0</v>
      </c>
      <c r="BI179" s="198">
        <f t="shared" si="18"/>
        <v>0</v>
      </c>
      <c r="BJ179" s="23" t="s">
        <v>82</v>
      </c>
      <c r="BK179" s="198">
        <f t="shared" si="19"/>
        <v>0</v>
      </c>
      <c r="BL179" s="23" t="s">
        <v>211</v>
      </c>
      <c r="BM179" s="23" t="s">
        <v>396</v>
      </c>
    </row>
    <row r="180" spans="2:65" s="1" customFormat="1" ht="25.5" customHeight="1">
      <c r="B180" s="40"/>
      <c r="C180" s="187" t="s">
        <v>397</v>
      </c>
      <c r="D180" s="187" t="s">
        <v>138</v>
      </c>
      <c r="E180" s="188" t="s">
        <v>398</v>
      </c>
      <c r="F180" s="189" t="s">
        <v>399</v>
      </c>
      <c r="G180" s="190" t="s">
        <v>245</v>
      </c>
      <c r="H180" s="191">
        <v>4.0000000000000001E-3</v>
      </c>
      <c r="I180" s="192"/>
      <c r="J180" s="193">
        <f t="shared" si="10"/>
        <v>0</v>
      </c>
      <c r="K180" s="189" t="s">
        <v>142</v>
      </c>
      <c r="L180" s="60"/>
      <c r="M180" s="194" t="s">
        <v>21</v>
      </c>
      <c r="N180" s="195" t="s">
        <v>45</v>
      </c>
      <c r="O180" s="41"/>
      <c r="P180" s="196">
        <f t="shared" si="11"/>
        <v>0</v>
      </c>
      <c r="Q180" s="196">
        <v>0</v>
      </c>
      <c r="R180" s="196">
        <f t="shared" si="12"/>
        <v>0</v>
      </c>
      <c r="S180" s="196">
        <v>0</v>
      </c>
      <c r="T180" s="197">
        <f t="shared" si="13"/>
        <v>0</v>
      </c>
      <c r="AR180" s="23" t="s">
        <v>211</v>
      </c>
      <c r="AT180" s="23" t="s">
        <v>138</v>
      </c>
      <c r="AU180" s="23" t="s">
        <v>84</v>
      </c>
      <c r="AY180" s="23" t="s">
        <v>135</v>
      </c>
      <c r="BE180" s="198">
        <f t="shared" si="14"/>
        <v>0</v>
      </c>
      <c r="BF180" s="198">
        <f t="shared" si="15"/>
        <v>0</v>
      </c>
      <c r="BG180" s="198">
        <f t="shared" si="16"/>
        <v>0</v>
      </c>
      <c r="BH180" s="198">
        <f t="shared" si="17"/>
        <v>0</v>
      </c>
      <c r="BI180" s="198">
        <f t="shared" si="18"/>
        <v>0</v>
      </c>
      <c r="BJ180" s="23" t="s">
        <v>82</v>
      </c>
      <c r="BK180" s="198">
        <f t="shared" si="19"/>
        <v>0</v>
      </c>
      <c r="BL180" s="23" t="s">
        <v>211</v>
      </c>
      <c r="BM180" s="23" t="s">
        <v>400</v>
      </c>
    </row>
    <row r="181" spans="2:65" s="1" customFormat="1" ht="16.5" customHeight="1">
      <c r="B181" s="40"/>
      <c r="C181" s="187" t="s">
        <v>401</v>
      </c>
      <c r="D181" s="187" t="s">
        <v>138</v>
      </c>
      <c r="E181" s="188" t="s">
        <v>402</v>
      </c>
      <c r="F181" s="189" t="s">
        <v>403</v>
      </c>
      <c r="G181" s="190" t="s">
        <v>245</v>
      </c>
      <c r="H181" s="191">
        <v>3.2000000000000001E-2</v>
      </c>
      <c r="I181" s="192"/>
      <c r="J181" s="193">
        <f t="shared" si="10"/>
        <v>0</v>
      </c>
      <c r="K181" s="189" t="s">
        <v>142</v>
      </c>
      <c r="L181" s="60"/>
      <c r="M181" s="194" t="s">
        <v>21</v>
      </c>
      <c r="N181" s="195" t="s">
        <v>45</v>
      </c>
      <c r="O181" s="41"/>
      <c r="P181" s="196">
        <f t="shared" si="11"/>
        <v>0</v>
      </c>
      <c r="Q181" s="196">
        <v>0</v>
      </c>
      <c r="R181" s="196">
        <f t="shared" si="12"/>
        <v>0</v>
      </c>
      <c r="S181" s="196">
        <v>0</v>
      </c>
      <c r="T181" s="197">
        <f t="shared" si="13"/>
        <v>0</v>
      </c>
      <c r="AR181" s="23" t="s">
        <v>211</v>
      </c>
      <c r="AT181" s="23" t="s">
        <v>138</v>
      </c>
      <c r="AU181" s="23" t="s">
        <v>84</v>
      </c>
      <c r="AY181" s="23" t="s">
        <v>135</v>
      </c>
      <c r="BE181" s="198">
        <f t="shared" si="14"/>
        <v>0</v>
      </c>
      <c r="BF181" s="198">
        <f t="shared" si="15"/>
        <v>0</v>
      </c>
      <c r="BG181" s="198">
        <f t="shared" si="16"/>
        <v>0</v>
      </c>
      <c r="BH181" s="198">
        <f t="shared" si="17"/>
        <v>0</v>
      </c>
      <c r="BI181" s="198">
        <f t="shared" si="18"/>
        <v>0</v>
      </c>
      <c r="BJ181" s="23" t="s">
        <v>82</v>
      </c>
      <c r="BK181" s="198">
        <f t="shared" si="19"/>
        <v>0</v>
      </c>
      <c r="BL181" s="23" t="s">
        <v>211</v>
      </c>
      <c r="BM181" s="23" t="s">
        <v>404</v>
      </c>
    </row>
    <row r="182" spans="2:65" s="1" customFormat="1" ht="16.5" customHeight="1">
      <c r="B182" s="40"/>
      <c r="C182" s="187" t="s">
        <v>405</v>
      </c>
      <c r="D182" s="187" t="s">
        <v>138</v>
      </c>
      <c r="E182" s="188" t="s">
        <v>406</v>
      </c>
      <c r="F182" s="189" t="s">
        <v>407</v>
      </c>
      <c r="G182" s="190" t="s">
        <v>245</v>
      </c>
      <c r="H182" s="191">
        <v>3.2000000000000001E-2</v>
      </c>
      <c r="I182" s="192"/>
      <c r="J182" s="193">
        <f t="shared" si="10"/>
        <v>0</v>
      </c>
      <c r="K182" s="189" t="s">
        <v>142</v>
      </c>
      <c r="L182" s="60"/>
      <c r="M182" s="194" t="s">
        <v>21</v>
      </c>
      <c r="N182" s="195" t="s">
        <v>45</v>
      </c>
      <c r="O182" s="41"/>
      <c r="P182" s="196">
        <f t="shared" si="11"/>
        <v>0</v>
      </c>
      <c r="Q182" s="196">
        <v>0</v>
      </c>
      <c r="R182" s="196">
        <f t="shared" si="12"/>
        <v>0</v>
      </c>
      <c r="S182" s="196">
        <v>0</v>
      </c>
      <c r="T182" s="197">
        <f t="shared" si="13"/>
        <v>0</v>
      </c>
      <c r="AR182" s="23" t="s">
        <v>211</v>
      </c>
      <c r="AT182" s="23" t="s">
        <v>138</v>
      </c>
      <c r="AU182" s="23" t="s">
        <v>84</v>
      </c>
      <c r="AY182" s="23" t="s">
        <v>135</v>
      </c>
      <c r="BE182" s="198">
        <f t="shared" si="14"/>
        <v>0</v>
      </c>
      <c r="BF182" s="198">
        <f t="shared" si="15"/>
        <v>0</v>
      </c>
      <c r="BG182" s="198">
        <f t="shared" si="16"/>
        <v>0</v>
      </c>
      <c r="BH182" s="198">
        <f t="shared" si="17"/>
        <v>0</v>
      </c>
      <c r="BI182" s="198">
        <f t="shared" si="18"/>
        <v>0</v>
      </c>
      <c r="BJ182" s="23" t="s">
        <v>82</v>
      </c>
      <c r="BK182" s="198">
        <f t="shared" si="19"/>
        <v>0</v>
      </c>
      <c r="BL182" s="23" t="s">
        <v>211</v>
      </c>
      <c r="BM182" s="23" t="s">
        <v>408</v>
      </c>
    </row>
    <row r="183" spans="2:65" s="1" customFormat="1" ht="16.5" customHeight="1">
      <c r="B183" s="40"/>
      <c r="C183" s="187" t="s">
        <v>409</v>
      </c>
      <c r="D183" s="187" t="s">
        <v>138</v>
      </c>
      <c r="E183" s="188" t="s">
        <v>410</v>
      </c>
      <c r="F183" s="189" t="s">
        <v>411</v>
      </c>
      <c r="G183" s="190" t="s">
        <v>245</v>
      </c>
      <c r="H183" s="191">
        <v>3.2000000000000001E-2</v>
      </c>
      <c r="I183" s="192"/>
      <c r="J183" s="193">
        <f t="shared" si="10"/>
        <v>0</v>
      </c>
      <c r="K183" s="189" t="s">
        <v>142</v>
      </c>
      <c r="L183" s="60"/>
      <c r="M183" s="194" t="s">
        <v>21</v>
      </c>
      <c r="N183" s="195" t="s">
        <v>45</v>
      </c>
      <c r="O183" s="41"/>
      <c r="P183" s="196">
        <f t="shared" si="11"/>
        <v>0</v>
      </c>
      <c r="Q183" s="196">
        <v>0</v>
      </c>
      <c r="R183" s="196">
        <f t="shared" si="12"/>
        <v>0</v>
      </c>
      <c r="S183" s="196">
        <v>0</v>
      </c>
      <c r="T183" s="197">
        <f t="shared" si="13"/>
        <v>0</v>
      </c>
      <c r="AR183" s="23" t="s">
        <v>211</v>
      </c>
      <c r="AT183" s="23" t="s">
        <v>138</v>
      </c>
      <c r="AU183" s="23" t="s">
        <v>84</v>
      </c>
      <c r="AY183" s="23" t="s">
        <v>135</v>
      </c>
      <c r="BE183" s="198">
        <f t="shared" si="14"/>
        <v>0</v>
      </c>
      <c r="BF183" s="198">
        <f t="shared" si="15"/>
        <v>0</v>
      </c>
      <c r="BG183" s="198">
        <f t="shared" si="16"/>
        <v>0</v>
      </c>
      <c r="BH183" s="198">
        <f t="shared" si="17"/>
        <v>0</v>
      </c>
      <c r="BI183" s="198">
        <f t="shared" si="18"/>
        <v>0</v>
      </c>
      <c r="BJ183" s="23" t="s">
        <v>82</v>
      </c>
      <c r="BK183" s="198">
        <f t="shared" si="19"/>
        <v>0</v>
      </c>
      <c r="BL183" s="23" t="s">
        <v>211</v>
      </c>
      <c r="BM183" s="23" t="s">
        <v>412</v>
      </c>
    </row>
    <row r="184" spans="2:65" s="10" customFormat="1" ht="29.85" customHeight="1">
      <c r="B184" s="171"/>
      <c r="C184" s="172"/>
      <c r="D184" s="173" t="s">
        <v>73</v>
      </c>
      <c r="E184" s="185" t="s">
        <v>413</v>
      </c>
      <c r="F184" s="185" t="s">
        <v>414</v>
      </c>
      <c r="G184" s="172"/>
      <c r="H184" s="172"/>
      <c r="I184" s="175"/>
      <c r="J184" s="186">
        <f>BK184</f>
        <v>0</v>
      </c>
      <c r="K184" s="172"/>
      <c r="L184" s="177"/>
      <c r="M184" s="178"/>
      <c r="N184" s="179"/>
      <c r="O184" s="179"/>
      <c r="P184" s="180">
        <f>SUM(P185:P198)</f>
        <v>0</v>
      </c>
      <c r="Q184" s="179"/>
      <c r="R184" s="180">
        <f>SUM(R185:R198)</f>
        <v>2.9150000000000002E-2</v>
      </c>
      <c r="S184" s="179"/>
      <c r="T184" s="181">
        <f>SUM(T185:T198)</f>
        <v>0</v>
      </c>
      <c r="AR184" s="182" t="s">
        <v>84</v>
      </c>
      <c r="AT184" s="183" t="s">
        <v>73</v>
      </c>
      <c r="AU184" s="183" t="s">
        <v>82</v>
      </c>
      <c r="AY184" s="182" t="s">
        <v>135</v>
      </c>
      <c r="BK184" s="184">
        <f>SUM(BK185:BK198)</f>
        <v>0</v>
      </c>
    </row>
    <row r="185" spans="2:65" s="1" customFormat="1" ht="16.5" customHeight="1">
      <c r="B185" s="40"/>
      <c r="C185" s="187" t="s">
        <v>415</v>
      </c>
      <c r="D185" s="187" t="s">
        <v>138</v>
      </c>
      <c r="E185" s="188" t="s">
        <v>416</v>
      </c>
      <c r="F185" s="189" t="s">
        <v>417</v>
      </c>
      <c r="G185" s="190" t="s">
        <v>220</v>
      </c>
      <c r="H185" s="191">
        <v>5</v>
      </c>
      <c r="I185" s="192"/>
      <c r="J185" s="193">
        <f t="shared" ref="J185:J198" si="20">ROUND(I185*H185,2)</f>
        <v>0</v>
      </c>
      <c r="K185" s="189" t="s">
        <v>142</v>
      </c>
      <c r="L185" s="60"/>
      <c r="M185" s="194" t="s">
        <v>21</v>
      </c>
      <c r="N185" s="195" t="s">
        <v>45</v>
      </c>
      <c r="O185" s="41"/>
      <c r="P185" s="196">
        <f t="shared" ref="P185:P198" si="21">O185*H185</f>
        <v>0</v>
      </c>
      <c r="Q185" s="196">
        <v>2.5600000000000002E-3</v>
      </c>
      <c r="R185" s="196">
        <f t="shared" ref="R185:R198" si="22">Q185*H185</f>
        <v>1.2800000000000001E-2</v>
      </c>
      <c r="S185" s="196">
        <v>0</v>
      </c>
      <c r="T185" s="197">
        <f t="shared" ref="T185:T198" si="23">S185*H185</f>
        <v>0</v>
      </c>
      <c r="AR185" s="23" t="s">
        <v>211</v>
      </c>
      <c r="AT185" s="23" t="s">
        <v>138</v>
      </c>
      <c r="AU185" s="23" t="s">
        <v>84</v>
      </c>
      <c r="AY185" s="23" t="s">
        <v>135</v>
      </c>
      <c r="BE185" s="198">
        <f t="shared" ref="BE185:BE198" si="24">IF(N185="základní",J185,0)</f>
        <v>0</v>
      </c>
      <c r="BF185" s="198">
        <f t="shared" ref="BF185:BF198" si="25">IF(N185="snížená",J185,0)</f>
        <v>0</v>
      </c>
      <c r="BG185" s="198">
        <f t="shared" ref="BG185:BG198" si="26">IF(N185="zákl. přenesená",J185,0)</f>
        <v>0</v>
      </c>
      <c r="BH185" s="198">
        <f t="shared" ref="BH185:BH198" si="27">IF(N185="sníž. přenesená",J185,0)</f>
        <v>0</v>
      </c>
      <c r="BI185" s="198">
        <f t="shared" ref="BI185:BI198" si="28">IF(N185="nulová",J185,0)</f>
        <v>0</v>
      </c>
      <c r="BJ185" s="23" t="s">
        <v>82</v>
      </c>
      <c r="BK185" s="198">
        <f t="shared" ref="BK185:BK198" si="29">ROUND(I185*H185,2)</f>
        <v>0</v>
      </c>
      <c r="BL185" s="23" t="s">
        <v>211</v>
      </c>
      <c r="BM185" s="23" t="s">
        <v>418</v>
      </c>
    </row>
    <row r="186" spans="2:65" s="1" customFormat="1" ht="16.5" customHeight="1">
      <c r="B186" s="40"/>
      <c r="C186" s="187" t="s">
        <v>419</v>
      </c>
      <c r="D186" s="187" t="s">
        <v>138</v>
      </c>
      <c r="E186" s="188" t="s">
        <v>420</v>
      </c>
      <c r="F186" s="189" t="s">
        <v>421</v>
      </c>
      <c r="G186" s="190" t="s">
        <v>220</v>
      </c>
      <c r="H186" s="191">
        <v>18</v>
      </c>
      <c r="I186" s="192"/>
      <c r="J186" s="193">
        <f t="shared" si="20"/>
        <v>0</v>
      </c>
      <c r="K186" s="189" t="s">
        <v>142</v>
      </c>
      <c r="L186" s="60"/>
      <c r="M186" s="194" t="s">
        <v>21</v>
      </c>
      <c r="N186" s="195" t="s">
        <v>45</v>
      </c>
      <c r="O186" s="41"/>
      <c r="P186" s="196">
        <f t="shared" si="21"/>
        <v>0</v>
      </c>
      <c r="Q186" s="196">
        <v>5.4000000000000001E-4</v>
      </c>
      <c r="R186" s="196">
        <f t="shared" si="22"/>
        <v>9.7199999999999995E-3</v>
      </c>
      <c r="S186" s="196">
        <v>0</v>
      </c>
      <c r="T186" s="197">
        <f t="shared" si="23"/>
        <v>0</v>
      </c>
      <c r="AR186" s="23" t="s">
        <v>211</v>
      </c>
      <c r="AT186" s="23" t="s">
        <v>138</v>
      </c>
      <c r="AU186" s="23" t="s">
        <v>84</v>
      </c>
      <c r="AY186" s="23" t="s">
        <v>135</v>
      </c>
      <c r="BE186" s="198">
        <f t="shared" si="24"/>
        <v>0</v>
      </c>
      <c r="BF186" s="198">
        <f t="shared" si="25"/>
        <v>0</v>
      </c>
      <c r="BG186" s="198">
        <f t="shared" si="26"/>
        <v>0</v>
      </c>
      <c r="BH186" s="198">
        <f t="shared" si="27"/>
        <v>0</v>
      </c>
      <c r="BI186" s="198">
        <f t="shared" si="28"/>
        <v>0</v>
      </c>
      <c r="BJ186" s="23" t="s">
        <v>82</v>
      </c>
      <c r="BK186" s="198">
        <f t="shared" si="29"/>
        <v>0</v>
      </c>
      <c r="BL186" s="23" t="s">
        <v>211</v>
      </c>
      <c r="BM186" s="23" t="s">
        <v>422</v>
      </c>
    </row>
    <row r="187" spans="2:65" s="1" customFormat="1" ht="16.5" customHeight="1">
      <c r="B187" s="40"/>
      <c r="C187" s="187" t="s">
        <v>423</v>
      </c>
      <c r="D187" s="187" t="s">
        <v>138</v>
      </c>
      <c r="E187" s="188" t="s">
        <v>424</v>
      </c>
      <c r="F187" s="189" t="s">
        <v>425</v>
      </c>
      <c r="G187" s="190" t="s">
        <v>220</v>
      </c>
      <c r="H187" s="191">
        <v>4</v>
      </c>
      <c r="I187" s="192"/>
      <c r="J187" s="193">
        <f t="shared" si="20"/>
        <v>0</v>
      </c>
      <c r="K187" s="189" t="s">
        <v>142</v>
      </c>
      <c r="L187" s="60"/>
      <c r="M187" s="194" t="s">
        <v>21</v>
      </c>
      <c r="N187" s="195" t="s">
        <v>45</v>
      </c>
      <c r="O187" s="41"/>
      <c r="P187" s="196">
        <f t="shared" si="21"/>
        <v>0</v>
      </c>
      <c r="Q187" s="196">
        <v>6.7000000000000002E-4</v>
      </c>
      <c r="R187" s="196">
        <f t="shared" si="22"/>
        <v>2.6800000000000001E-3</v>
      </c>
      <c r="S187" s="196">
        <v>0</v>
      </c>
      <c r="T187" s="197">
        <f t="shared" si="23"/>
        <v>0</v>
      </c>
      <c r="AR187" s="23" t="s">
        <v>211</v>
      </c>
      <c r="AT187" s="23" t="s">
        <v>138</v>
      </c>
      <c r="AU187" s="23" t="s">
        <v>84</v>
      </c>
      <c r="AY187" s="23" t="s">
        <v>135</v>
      </c>
      <c r="BE187" s="198">
        <f t="shared" si="24"/>
        <v>0</v>
      </c>
      <c r="BF187" s="198">
        <f t="shared" si="25"/>
        <v>0</v>
      </c>
      <c r="BG187" s="198">
        <f t="shared" si="26"/>
        <v>0</v>
      </c>
      <c r="BH187" s="198">
        <f t="shared" si="27"/>
        <v>0</v>
      </c>
      <c r="BI187" s="198">
        <f t="shared" si="28"/>
        <v>0</v>
      </c>
      <c r="BJ187" s="23" t="s">
        <v>82</v>
      </c>
      <c r="BK187" s="198">
        <f t="shared" si="29"/>
        <v>0</v>
      </c>
      <c r="BL187" s="23" t="s">
        <v>211</v>
      </c>
      <c r="BM187" s="23" t="s">
        <v>426</v>
      </c>
    </row>
    <row r="188" spans="2:65" s="1" customFormat="1" ht="16.5" customHeight="1">
      <c r="B188" s="40"/>
      <c r="C188" s="187" t="s">
        <v>427</v>
      </c>
      <c r="D188" s="187" t="s">
        <v>138</v>
      </c>
      <c r="E188" s="188" t="s">
        <v>428</v>
      </c>
      <c r="F188" s="189" t="s">
        <v>429</v>
      </c>
      <c r="G188" s="190" t="s">
        <v>149</v>
      </c>
      <c r="H188" s="191">
        <v>9</v>
      </c>
      <c r="I188" s="192"/>
      <c r="J188" s="193">
        <f t="shared" si="20"/>
        <v>0</v>
      </c>
      <c r="K188" s="189" t="s">
        <v>142</v>
      </c>
      <c r="L188" s="60"/>
      <c r="M188" s="194" t="s">
        <v>21</v>
      </c>
      <c r="N188" s="195" t="s">
        <v>45</v>
      </c>
      <c r="O188" s="41"/>
      <c r="P188" s="196">
        <f t="shared" si="21"/>
        <v>0</v>
      </c>
      <c r="Q188" s="196">
        <v>1.2999999999999999E-4</v>
      </c>
      <c r="R188" s="196">
        <f t="shared" si="22"/>
        <v>1.1699999999999998E-3</v>
      </c>
      <c r="S188" s="196">
        <v>0</v>
      </c>
      <c r="T188" s="197">
        <f t="shared" si="23"/>
        <v>0</v>
      </c>
      <c r="AR188" s="23" t="s">
        <v>211</v>
      </c>
      <c r="AT188" s="23" t="s">
        <v>138</v>
      </c>
      <c r="AU188" s="23" t="s">
        <v>84</v>
      </c>
      <c r="AY188" s="23" t="s">
        <v>135</v>
      </c>
      <c r="BE188" s="198">
        <f t="shared" si="24"/>
        <v>0</v>
      </c>
      <c r="BF188" s="198">
        <f t="shared" si="25"/>
        <v>0</v>
      </c>
      <c r="BG188" s="198">
        <f t="shared" si="26"/>
        <v>0</v>
      </c>
      <c r="BH188" s="198">
        <f t="shared" si="27"/>
        <v>0</v>
      </c>
      <c r="BI188" s="198">
        <f t="shared" si="28"/>
        <v>0</v>
      </c>
      <c r="BJ188" s="23" t="s">
        <v>82</v>
      </c>
      <c r="BK188" s="198">
        <f t="shared" si="29"/>
        <v>0</v>
      </c>
      <c r="BL188" s="23" t="s">
        <v>211</v>
      </c>
      <c r="BM188" s="23" t="s">
        <v>430</v>
      </c>
    </row>
    <row r="189" spans="2:65" s="1" customFormat="1" ht="16.5" customHeight="1">
      <c r="B189" s="40"/>
      <c r="C189" s="187" t="s">
        <v>431</v>
      </c>
      <c r="D189" s="187" t="s">
        <v>138</v>
      </c>
      <c r="E189" s="188" t="s">
        <v>432</v>
      </c>
      <c r="F189" s="189" t="s">
        <v>433</v>
      </c>
      <c r="G189" s="190" t="s">
        <v>149</v>
      </c>
      <c r="H189" s="191">
        <v>2</v>
      </c>
      <c r="I189" s="192"/>
      <c r="J189" s="193">
        <f t="shared" si="20"/>
        <v>0</v>
      </c>
      <c r="K189" s="189" t="s">
        <v>142</v>
      </c>
      <c r="L189" s="60"/>
      <c r="M189" s="194" t="s">
        <v>21</v>
      </c>
      <c r="N189" s="195" t="s">
        <v>45</v>
      </c>
      <c r="O189" s="41"/>
      <c r="P189" s="196">
        <f t="shared" si="21"/>
        <v>0</v>
      </c>
      <c r="Q189" s="196">
        <v>0</v>
      </c>
      <c r="R189" s="196">
        <f t="shared" si="22"/>
        <v>0</v>
      </c>
      <c r="S189" s="196">
        <v>0</v>
      </c>
      <c r="T189" s="197">
        <f t="shared" si="23"/>
        <v>0</v>
      </c>
      <c r="AR189" s="23" t="s">
        <v>211</v>
      </c>
      <c r="AT189" s="23" t="s">
        <v>138</v>
      </c>
      <c r="AU189" s="23" t="s">
        <v>84</v>
      </c>
      <c r="AY189" s="23" t="s">
        <v>135</v>
      </c>
      <c r="BE189" s="198">
        <f t="shared" si="24"/>
        <v>0</v>
      </c>
      <c r="BF189" s="198">
        <f t="shared" si="25"/>
        <v>0</v>
      </c>
      <c r="BG189" s="198">
        <f t="shared" si="26"/>
        <v>0</v>
      </c>
      <c r="BH189" s="198">
        <f t="shared" si="27"/>
        <v>0</v>
      </c>
      <c r="BI189" s="198">
        <f t="shared" si="28"/>
        <v>0</v>
      </c>
      <c r="BJ189" s="23" t="s">
        <v>82</v>
      </c>
      <c r="BK189" s="198">
        <f t="shared" si="29"/>
        <v>0</v>
      </c>
      <c r="BL189" s="23" t="s">
        <v>211</v>
      </c>
      <c r="BM189" s="23" t="s">
        <v>434</v>
      </c>
    </row>
    <row r="190" spans="2:65" s="1" customFormat="1" ht="16.5" customHeight="1">
      <c r="B190" s="40"/>
      <c r="C190" s="187" t="s">
        <v>435</v>
      </c>
      <c r="D190" s="187" t="s">
        <v>138</v>
      </c>
      <c r="E190" s="188" t="s">
        <v>436</v>
      </c>
      <c r="F190" s="189" t="s">
        <v>437</v>
      </c>
      <c r="G190" s="190" t="s">
        <v>220</v>
      </c>
      <c r="H190" s="191">
        <v>22</v>
      </c>
      <c r="I190" s="192"/>
      <c r="J190" s="193">
        <f t="shared" si="20"/>
        <v>0</v>
      </c>
      <c r="K190" s="189" t="s">
        <v>142</v>
      </c>
      <c r="L190" s="60"/>
      <c r="M190" s="194" t="s">
        <v>21</v>
      </c>
      <c r="N190" s="195" t="s">
        <v>45</v>
      </c>
      <c r="O190" s="41"/>
      <c r="P190" s="196">
        <f t="shared" si="21"/>
        <v>0</v>
      </c>
      <c r="Q190" s="196">
        <v>0</v>
      </c>
      <c r="R190" s="196">
        <f t="shared" si="22"/>
        <v>0</v>
      </c>
      <c r="S190" s="196">
        <v>0</v>
      </c>
      <c r="T190" s="197">
        <f t="shared" si="23"/>
        <v>0</v>
      </c>
      <c r="AR190" s="23" t="s">
        <v>211</v>
      </c>
      <c r="AT190" s="23" t="s">
        <v>138</v>
      </c>
      <c r="AU190" s="23" t="s">
        <v>84</v>
      </c>
      <c r="AY190" s="23" t="s">
        <v>135</v>
      </c>
      <c r="BE190" s="198">
        <f t="shared" si="24"/>
        <v>0</v>
      </c>
      <c r="BF190" s="198">
        <f t="shared" si="25"/>
        <v>0</v>
      </c>
      <c r="BG190" s="198">
        <f t="shared" si="26"/>
        <v>0</v>
      </c>
      <c r="BH190" s="198">
        <f t="shared" si="27"/>
        <v>0</v>
      </c>
      <c r="BI190" s="198">
        <f t="shared" si="28"/>
        <v>0</v>
      </c>
      <c r="BJ190" s="23" t="s">
        <v>82</v>
      </c>
      <c r="BK190" s="198">
        <f t="shared" si="29"/>
        <v>0</v>
      </c>
      <c r="BL190" s="23" t="s">
        <v>211</v>
      </c>
      <c r="BM190" s="23" t="s">
        <v>438</v>
      </c>
    </row>
    <row r="191" spans="2:65" s="1" customFormat="1" ht="16.5" customHeight="1">
      <c r="B191" s="40"/>
      <c r="C191" s="187" t="s">
        <v>439</v>
      </c>
      <c r="D191" s="187" t="s">
        <v>138</v>
      </c>
      <c r="E191" s="188" t="s">
        <v>440</v>
      </c>
      <c r="F191" s="189" t="s">
        <v>441</v>
      </c>
      <c r="G191" s="190" t="s">
        <v>149</v>
      </c>
      <c r="H191" s="191">
        <v>2</v>
      </c>
      <c r="I191" s="192"/>
      <c r="J191" s="193">
        <f t="shared" si="20"/>
        <v>0</v>
      </c>
      <c r="K191" s="189" t="s">
        <v>142</v>
      </c>
      <c r="L191" s="60"/>
      <c r="M191" s="194" t="s">
        <v>21</v>
      </c>
      <c r="N191" s="195" t="s">
        <v>45</v>
      </c>
      <c r="O191" s="41"/>
      <c r="P191" s="196">
        <f t="shared" si="21"/>
        <v>0</v>
      </c>
      <c r="Q191" s="196">
        <v>0</v>
      </c>
      <c r="R191" s="196">
        <f t="shared" si="22"/>
        <v>0</v>
      </c>
      <c r="S191" s="196">
        <v>0</v>
      </c>
      <c r="T191" s="197">
        <f t="shared" si="23"/>
        <v>0</v>
      </c>
      <c r="AR191" s="23" t="s">
        <v>211</v>
      </c>
      <c r="AT191" s="23" t="s">
        <v>138</v>
      </c>
      <c r="AU191" s="23" t="s">
        <v>84</v>
      </c>
      <c r="AY191" s="23" t="s">
        <v>135</v>
      </c>
      <c r="BE191" s="198">
        <f t="shared" si="24"/>
        <v>0</v>
      </c>
      <c r="BF191" s="198">
        <f t="shared" si="25"/>
        <v>0</v>
      </c>
      <c r="BG191" s="198">
        <f t="shared" si="26"/>
        <v>0</v>
      </c>
      <c r="BH191" s="198">
        <f t="shared" si="27"/>
        <v>0</v>
      </c>
      <c r="BI191" s="198">
        <f t="shared" si="28"/>
        <v>0</v>
      </c>
      <c r="BJ191" s="23" t="s">
        <v>82</v>
      </c>
      <c r="BK191" s="198">
        <f t="shared" si="29"/>
        <v>0</v>
      </c>
      <c r="BL191" s="23" t="s">
        <v>211</v>
      </c>
      <c r="BM191" s="23" t="s">
        <v>442</v>
      </c>
    </row>
    <row r="192" spans="2:65" s="1" customFormat="1" ht="16.5" customHeight="1">
      <c r="B192" s="40"/>
      <c r="C192" s="187" t="s">
        <v>443</v>
      </c>
      <c r="D192" s="187" t="s">
        <v>138</v>
      </c>
      <c r="E192" s="188" t="s">
        <v>444</v>
      </c>
      <c r="F192" s="189" t="s">
        <v>445</v>
      </c>
      <c r="G192" s="190" t="s">
        <v>149</v>
      </c>
      <c r="H192" s="191">
        <v>2</v>
      </c>
      <c r="I192" s="192"/>
      <c r="J192" s="193">
        <f t="shared" si="20"/>
        <v>0</v>
      </c>
      <c r="K192" s="189" t="s">
        <v>142</v>
      </c>
      <c r="L192" s="60"/>
      <c r="M192" s="194" t="s">
        <v>21</v>
      </c>
      <c r="N192" s="195" t="s">
        <v>45</v>
      </c>
      <c r="O192" s="41"/>
      <c r="P192" s="196">
        <f t="shared" si="21"/>
        <v>0</v>
      </c>
      <c r="Q192" s="196">
        <v>6.9999999999999994E-5</v>
      </c>
      <c r="R192" s="196">
        <f t="shared" si="22"/>
        <v>1.3999999999999999E-4</v>
      </c>
      <c r="S192" s="196">
        <v>0</v>
      </c>
      <c r="T192" s="197">
        <f t="shared" si="23"/>
        <v>0</v>
      </c>
      <c r="AR192" s="23" t="s">
        <v>211</v>
      </c>
      <c r="AT192" s="23" t="s">
        <v>138</v>
      </c>
      <c r="AU192" s="23" t="s">
        <v>84</v>
      </c>
      <c r="AY192" s="23" t="s">
        <v>135</v>
      </c>
      <c r="BE192" s="198">
        <f t="shared" si="24"/>
        <v>0</v>
      </c>
      <c r="BF192" s="198">
        <f t="shared" si="25"/>
        <v>0</v>
      </c>
      <c r="BG192" s="198">
        <f t="shared" si="26"/>
        <v>0</v>
      </c>
      <c r="BH192" s="198">
        <f t="shared" si="27"/>
        <v>0</v>
      </c>
      <c r="BI192" s="198">
        <f t="shared" si="28"/>
        <v>0</v>
      </c>
      <c r="BJ192" s="23" t="s">
        <v>82</v>
      </c>
      <c r="BK192" s="198">
        <f t="shared" si="29"/>
        <v>0</v>
      </c>
      <c r="BL192" s="23" t="s">
        <v>211</v>
      </c>
      <c r="BM192" s="23" t="s">
        <v>446</v>
      </c>
    </row>
    <row r="193" spans="2:65" s="1" customFormat="1" ht="25.5" customHeight="1">
      <c r="B193" s="40"/>
      <c r="C193" s="187" t="s">
        <v>447</v>
      </c>
      <c r="D193" s="187" t="s">
        <v>138</v>
      </c>
      <c r="E193" s="188" t="s">
        <v>448</v>
      </c>
      <c r="F193" s="189" t="s">
        <v>449</v>
      </c>
      <c r="G193" s="190" t="s">
        <v>149</v>
      </c>
      <c r="H193" s="191">
        <v>9</v>
      </c>
      <c r="I193" s="192"/>
      <c r="J193" s="193">
        <f t="shared" si="20"/>
        <v>0</v>
      </c>
      <c r="K193" s="189" t="s">
        <v>142</v>
      </c>
      <c r="L193" s="60"/>
      <c r="M193" s="194" t="s">
        <v>21</v>
      </c>
      <c r="N193" s="195" t="s">
        <v>45</v>
      </c>
      <c r="O193" s="41"/>
      <c r="P193" s="196">
        <f t="shared" si="21"/>
        <v>0</v>
      </c>
      <c r="Q193" s="196">
        <v>2.4000000000000001E-4</v>
      </c>
      <c r="R193" s="196">
        <f t="shared" si="22"/>
        <v>2.16E-3</v>
      </c>
      <c r="S193" s="196">
        <v>0</v>
      </c>
      <c r="T193" s="197">
        <f t="shared" si="23"/>
        <v>0</v>
      </c>
      <c r="AR193" s="23" t="s">
        <v>211</v>
      </c>
      <c r="AT193" s="23" t="s">
        <v>138</v>
      </c>
      <c r="AU193" s="23" t="s">
        <v>84</v>
      </c>
      <c r="AY193" s="23" t="s">
        <v>135</v>
      </c>
      <c r="BE193" s="198">
        <f t="shared" si="24"/>
        <v>0</v>
      </c>
      <c r="BF193" s="198">
        <f t="shared" si="25"/>
        <v>0</v>
      </c>
      <c r="BG193" s="198">
        <f t="shared" si="26"/>
        <v>0</v>
      </c>
      <c r="BH193" s="198">
        <f t="shared" si="27"/>
        <v>0</v>
      </c>
      <c r="BI193" s="198">
        <f t="shared" si="28"/>
        <v>0</v>
      </c>
      <c r="BJ193" s="23" t="s">
        <v>82</v>
      </c>
      <c r="BK193" s="198">
        <f t="shared" si="29"/>
        <v>0</v>
      </c>
      <c r="BL193" s="23" t="s">
        <v>211</v>
      </c>
      <c r="BM193" s="23" t="s">
        <v>450</v>
      </c>
    </row>
    <row r="194" spans="2:65" s="1" customFormat="1" ht="16.5" customHeight="1">
      <c r="B194" s="40"/>
      <c r="C194" s="187" t="s">
        <v>451</v>
      </c>
      <c r="D194" s="187" t="s">
        <v>138</v>
      </c>
      <c r="E194" s="188" t="s">
        <v>452</v>
      </c>
      <c r="F194" s="189" t="s">
        <v>453</v>
      </c>
      <c r="G194" s="190" t="s">
        <v>149</v>
      </c>
      <c r="H194" s="191">
        <v>1</v>
      </c>
      <c r="I194" s="192"/>
      <c r="J194" s="193">
        <f t="shared" si="20"/>
        <v>0</v>
      </c>
      <c r="K194" s="189" t="s">
        <v>21</v>
      </c>
      <c r="L194" s="60"/>
      <c r="M194" s="194" t="s">
        <v>21</v>
      </c>
      <c r="N194" s="195" t="s">
        <v>45</v>
      </c>
      <c r="O194" s="41"/>
      <c r="P194" s="196">
        <f t="shared" si="21"/>
        <v>0</v>
      </c>
      <c r="Q194" s="196">
        <v>2.4000000000000001E-4</v>
      </c>
      <c r="R194" s="196">
        <f t="shared" si="22"/>
        <v>2.4000000000000001E-4</v>
      </c>
      <c r="S194" s="196">
        <v>0</v>
      </c>
      <c r="T194" s="197">
        <f t="shared" si="23"/>
        <v>0</v>
      </c>
      <c r="AR194" s="23" t="s">
        <v>211</v>
      </c>
      <c r="AT194" s="23" t="s">
        <v>138</v>
      </c>
      <c r="AU194" s="23" t="s">
        <v>84</v>
      </c>
      <c r="AY194" s="23" t="s">
        <v>135</v>
      </c>
      <c r="BE194" s="198">
        <f t="shared" si="24"/>
        <v>0</v>
      </c>
      <c r="BF194" s="198">
        <f t="shared" si="25"/>
        <v>0</v>
      </c>
      <c r="BG194" s="198">
        <f t="shared" si="26"/>
        <v>0</v>
      </c>
      <c r="BH194" s="198">
        <f t="shared" si="27"/>
        <v>0</v>
      </c>
      <c r="BI194" s="198">
        <f t="shared" si="28"/>
        <v>0</v>
      </c>
      <c r="BJ194" s="23" t="s">
        <v>82</v>
      </c>
      <c r="BK194" s="198">
        <f t="shared" si="29"/>
        <v>0</v>
      </c>
      <c r="BL194" s="23" t="s">
        <v>211</v>
      </c>
      <c r="BM194" s="23" t="s">
        <v>454</v>
      </c>
    </row>
    <row r="195" spans="2:65" s="1" customFormat="1" ht="16.5" customHeight="1">
      <c r="B195" s="40"/>
      <c r="C195" s="187" t="s">
        <v>455</v>
      </c>
      <c r="D195" s="187" t="s">
        <v>138</v>
      </c>
      <c r="E195" s="188" t="s">
        <v>456</v>
      </c>
      <c r="F195" s="189" t="s">
        <v>457</v>
      </c>
      <c r="G195" s="190" t="s">
        <v>149</v>
      </c>
      <c r="H195" s="191">
        <v>1</v>
      </c>
      <c r="I195" s="192"/>
      <c r="J195" s="193">
        <f t="shared" si="20"/>
        <v>0</v>
      </c>
      <c r="K195" s="189" t="s">
        <v>21</v>
      </c>
      <c r="L195" s="60"/>
      <c r="M195" s="194" t="s">
        <v>21</v>
      </c>
      <c r="N195" s="195" t="s">
        <v>45</v>
      </c>
      <c r="O195" s="41"/>
      <c r="P195" s="196">
        <f t="shared" si="21"/>
        <v>0</v>
      </c>
      <c r="Q195" s="196">
        <v>2.4000000000000001E-4</v>
      </c>
      <c r="R195" s="196">
        <f t="shared" si="22"/>
        <v>2.4000000000000001E-4</v>
      </c>
      <c r="S195" s="196">
        <v>0</v>
      </c>
      <c r="T195" s="197">
        <f t="shared" si="23"/>
        <v>0</v>
      </c>
      <c r="AR195" s="23" t="s">
        <v>211</v>
      </c>
      <c r="AT195" s="23" t="s">
        <v>138</v>
      </c>
      <c r="AU195" s="23" t="s">
        <v>84</v>
      </c>
      <c r="AY195" s="23" t="s">
        <v>135</v>
      </c>
      <c r="BE195" s="198">
        <f t="shared" si="24"/>
        <v>0</v>
      </c>
      <c r="BF195" s="198">
        <f t="shared" si="25"/>
        <v>0</v>
      </c>
      <c r="BG195" s="198">
        <f t="shared" si="26"/>
        <v>0</v>
      </c>
      <c r="BH195" s="198">
        <f t="shared" si="27"/>
        <v>0</v>
      </c>
      <c r="BI195" s="198">
        <f t="shared" si="28"/>
        <v>0</v>
      </c>
      <c r="BJ195" s="23" t="s">
        <v>82</v>
      </c>
      <c r="BK195" s="198">
        <f t="shared" si="29"/>
        <v>0</v>
      </c>
      <c r="BL195" s="23" t="s">
        <v>211</v>
      </c>
      <c r="BM195" s="23" t="s">
        <v>458</v>
      </c>
    </row>
    <row r="196" spans="2:65" s="1" customFormat="1" ht="16.5" customHeight="1">
      <c r="B196" s="40"/>
      <c r="C196" s="187" t="s">
        <v>459</v>
      </c>
      <c r="D196" s="187" t="s">
        <v>138</v>
      </c>
      <c r="E196" s="188" t="s">
        <v>460</v>
      </c>
      <c r="F196" s="189" t="s">
        <v>461</v>
      </c>
      <c r="G196" s="190" t="s">
        <v>245</v>
      </c>
      <c r="H196" s="191">
        <v>2.9000000000000001E-2</v>
      </c>
      <c r="I196" s="192"/>
      <c r="J196" s="193">
        <f t="shared" si="20"/>
        <v>0</v>
      </c>
      <c r="K196" s="189" t="s">
        <v>142</v>
      </c>
      <c r="L196" s="60"/>
      <c r="M196" s="194" t="s">
        <v>21</v>
      </c>
      <c r="N196" s="195" t="s">
        <v>45</v>
      </c>
      <c r="O196" s="41"/>
      <c r="P196" s="196">
        <f t="shared" si="21"/>
        <v>0</v>
      </c>
      <c r="Q196" s="196">
        <v>0</v>
      </c>
      <c r="R196" s="196">
        <f t="shared" si="22"/>
        <v>0</v>
      </c>
      <c r="S196" s="196">
        <v>0</v>
      </c>
      <c r="T196" s="197">
        <f t="shared" si="23"/>
        <v>0</v>
      </c>
      <c r="AR196" s="23" t="s">
        <v>211</v>
      </c>
      <c r="AT196" s="23" t="s">
        <v>138</v>
      </c>
      <c r="AU196" s="23" t="s">
        <v>84</v>
      </c>
      <c r="AY196" s="23" t="s">
        <v>135</v>
      </c>
      <c r="BE196" s="198">
        <f t="shared" si="24"/>
        <v>0</v>
      </c>
      <c r="BF196" s="198">
        <f t="shared" si="25"/>
        <v>0</v>
      </c>
      <c r="BG196" s="198">
        <f t="shared" si="26"/>
        <v>0</v>
      </c>
      <c r="BH196" s="198">
        <f t="shared" si="27"/>
        <v>0</v>
      </c>
      <c r="BI196" s="198">
        <f t="shared" si="28"/>
        <v>0</v>
      </c>
      <c r="BJ196" s="23" t="s">
        <v>82</v>
      </c>
      <c r="BK196" s="198">
        <f t="shared" si="29"/>
        <v>0</v>
      </c>
      <c r="BL196" s="23" t="s">
        <v>211</v>
      </c>
      <c r="BM196" s="23" t="s">
        <v>462</v>
      </c>
    </row>
    <row r="197" spans="2:65" s="1" customFormat="1" ht="16.5" customHeight="1">
      <c r="B197" s="40"/>
      <c r="C197" s="187" t="s">
        <v>463</v>
      </c>
      <c r="D197" s="187" t="s">
        <v>138</v>
      </c>
      <c r="E197" s="188" t="s">
        <v>464</v>
      </c>
      <c r="F197" s="189" t="s">
        <v>465</v>
      </c>
      <c r="G197" s="190" t="s">
        <v>245</v>
      </c>
      <c r="H197" s="191">
        <v>2.9000000000000001E-2</v>
      </c>
      <c r="I197" s="192"/>
      <c r="J197" s="193">
        <f t="shared" si="20"/>
        <v>0</v>
      </c>
      <c r="K197" s="189" t="s">
        <v>142</v>
      </c>
      <c r="L197" s="60"/>
      <c r="M197" s="194" t="s">
        <v>21</v>
      </c>
      <c r="N197" s="195" t="s">
        <v>45</v>
      </c>
      <c r="O197" s="41"/>
      <c r="P197" s="196">
        <f t="shared" si="21"/>
        <v>0</v>
      </c>
      <c r="Q197" s="196">
        <v>0</v>
      </c>
      <c r="R197" s="196">
        <f t="shared" si="22"/>
        <v>0</v>
      </c>
      <c r="S197" s="196">
        <v>0</v>
      </c>
      <c r="T197" s="197">
        <f t="shared" si="23"/>
        <v>0</v>
      </c>
      <c r="AR197" s="23" t="s">
        <v>211</v>
      </c>
      <c r="AT197" s="23" t="s">
        <v>138</v>
      </c>
      <c r="AU197" s="23" t="s">
        <v>84</v>
      </c>
      <c r="AY197" s="23" t="s">
        <v>135</v>
      </c>
      <c r="BE197" s="198">
        <f t="shared" si="24"/>
        <v>0</v>
      </c>
      <c r="BF197" s="198">
        <f t="shared" si="25"/>
        <v>0</v>
      </c>
      <c r="BG197" s="198">
        <f t="shared" si="26"/>
        <v>0</v>
      </c>
      <c r="BH197" s="198">
        <f t="shared" si="27"/>
        <v>0</v>
      </c>
      <c r="BI197" s="198">
        <f t="shared" si="28"/>
        <v>0</v>
      </c>
      <c r="BJ197" s="23" t="s">
        <v>82</v>
      </c>
      <c r="BK197" s="198">
        <f t="shared" si="29"/>
        <v>0</v>
      </c>
      <c r="BL197" s="23" t="s">
        <v>211</v>
      </c>
      <c r="BM197" s="23" t="s">
        <v>466</v>
      </c>
    </row>
    <row r="198" spans="2:65" s="1" customFormat="1" ht="16.5" customHeight="1">
      <c r="B198" s="40"/>
      <c r="C198" s="187" t="s">
        <v>467</v>
      </c>
      <c r="D198" s="187" t="s">
        <v>138</v>
      </c>
      <c r="E198" s="188" t="s">
        <v>468</v>
      </c>
      <c r="F198" s="189" t="s">
        <v>469</v>
      </c>
      <c r="G198" s="190" t="s">
        <v>245</v>
      </c>
      <c r="H198" s="191">
        <v>2.9000000000000001E-2</v>
      </c>
      <c r="I198" s="192"/>
      <c r="J198" s="193">
        <f t="shared" si="20"/>
        <v>0</v>
      </c>
      <c r="K198" s="189" t="s">
        <v>142</v>
      </c>
      <c r="L198" s="60"/>
      <c r="M198" s="194" t="s">
        <v>21</v>
      </c>
      <c r="N198" s="195" t="s">
        <v>45</v>
      </c>
      <c r="O198" s="41"/>
      <c r="P198" s="196">
        <f t="shared" si="21"/>
        <v>0</v>
      </c>
      <c r="Q198" s="196">
        <v>0</v>
      </c>
      <c r="R198" s="196">
        <f t="shared" si="22"/>
        <v>0</v>
      </c>
      <c r="S198" s="196">
        <v>0</v>
      </c>
      <c r="T198" s="197">
        <f t="shared" si="23"/>
        <v>0</v>
      </c>
      <c r="AR198" s="23" t="s">
        <v>211</v>
      </c>
      <c r="AT198" s="23" t="s">
        <v>138</v>
      </c>
      <c r="AU198" s="23" t="s">
        <v>84</v>
      </c>
      <c r="AY198" s="23" t="s">
        <v>135</v>
      </c>
      <c r="BE198" s="198">
        <f t="shared" si="24"/>
        <v>0</v>
      </c>
      <c r="BF198" s="198">
        <f t="shared" si="25"/>
        <v>0</v>
      </c>
      <c r="BG198" s="198">
        <f t="shared" si="26"/>
        <v>0</v>
      </c>
      <c r="BH198" s="198">
        <f t="shared" si="27"/>
        <v>0</v>
      </c>
      <c r="BI198" s="198">
        <f t="shared" si="28"/>
        <v>0</v>
      </c>
      <c r="BJ198" s="23" t="s">
        <v>82</v>
      </c>
      <c r="BK198" s="198">
        <f t="shared" si="29"/>
        <v>0</v>
      </c>
      <c r="BL198" s="23" t="s">
        <v>211</v>
      </c>
      <c r="BM198" s="23" t="s">
        <v>470</v>
      </c>
    </row>
    <row r="199" spans="2:65" s="10" customFormat="1" ht="29.85" customHeight="1">
      <c r="B199" s="171"/>
      <c r="C199" s="172"/>
      <c r="D199" s="173" t="s">
        <v>73</v>
      </c>
      <c r="E199" s="185" t="s">
        <v>471</v>
      </c>
      <c r="F199" s="185" t="s">
        <v>472</v>
      </c>
      <c r="G199" s="172"/>
      <c r="H199" s="172"/>
      <c r="I199" s="175"/>
      <c r="J199" s="186">
        <f>BK199</f>
        <v>0</v>
      </c>
      <c r="K199" s="172"/>
      <c r="L199" s="177"/>
      <c r="M199" s="178"/>
      <c r="N199" s="179"/>
      <c r="O199" s="179"/>
      <c r="P199" s="180">
        <f>SUM(P200:P215)</f>
        <v>0</v>
      </c>
      <c r="Q199" s="179"/>
      <c r="R199" s="180">
        <f>SUM(R200:R215)</f>
        <v>4.1399999999999992E-2</v>
      </c>
      <c r="S199" s="179"/>
      <c r="T199" s="181">
        <f>SUM(T200:T215)</f>
        <v>2.2720000000000001E-2</v>
      </c>
      <c r="AR199" s="182" t="s">
        <v>84</v>
      </c>
      <c r="AT199" s="183" t="s">
        <v>73</v>
      </c>
      <c r="AU199" s="183" t="s">
        <v>82</v>
      </c>
      <c r="AY199" s="182" t="s">
        <v>135</v>
      </c>
      <c r="BK199" s="184">
        <f>SUM(BK200:BK215)</f>
        <v>0</v>
      </c>
    </row>
    <row r="200" spans="2:65" s="1" customFormat="1" ht="16.5" customHeight="1">
      <c r="B200" s="40"/>
      <c r="C200" s="187" t="s">
        <v>473</v>
      </c>
      <c r="D200" s="187" t="s">
        <v>138</v>
      </c>
      <c r="E200" s="188" t="s">
        <v>474</v>
      </c>
      <c r="F200" s="189" t="s">
        <v>475</v>
      </c>
      <c r="G200" s="190" t="s">
        <v>335</v>
      </c>
      <c r="H200" s="191">
        <v>1</v>
      </c>
      <c r="I200" s="192"/>
      <c r="J200" s="193">
        <f t="shared" ref="J200:J215" si="30">ROUND(I200*H200,2)</f>
        <v>0</v>
      </c>
      <c r="K200" s="189" t="s">
        <v>142</v>
      </c>
      <c r="L200" s="60"/>
      <c r="M200" s="194" t="s">
        <v>21</v>
      </c>
      <c r="N200" s="195" t="s">
        <v>45</v>
      </c>
      <c r="O200" s="41"/>
      <c r="P200" s="196">
        <f t="shared" ref="P200:P215" si="31">O200*H200</f>
        <v>0</v>
      </c>
      <c r="Q200" s="196">
        <v>0</v>
      </c>
      <c r="R200" s="196">
        <f t="shared" ref="R200:R215" si="32">Q200*H200</f>
        <v>0</v>
      </c>
      <c r="S200" s="196">
        <v>1.9460000000000002E-2</v>
      </c>
      <c r="T200" s="197">
        <f t="shared" ref="T200:T215" si="33">S200*H200</f>
        <v>1.9460000000000002E-2</v>
      </c>
      <c r="AR200" s="23" t="s">
        <v>211</v>
      </c>
      <c r="AT200" s="23" t="s">
        <v>138</v>
      </c>
      <c r="AU200" s="23" t="s">
        <v>84</v>
      </c>
      <c r="AY200" s="23" t="s">
        <v>135</v>
      </c>
      <c r="BE200" s="198">
        <f t="shared" ref="BE200:BE215" si="34">IF(N200="základní",J200,0)</f>
        <v>0</v>
      </c>
      <c r="BF200" s="198">
        <f t="shared" ref="BF200:BF215" si="35">IF(N200="snížená",J200,0)</f>
        <v>0</v>
      </c>
      <c r="BG200" s="198">
        <f t="shared" ref="BG200:BG215" si="36">IF(N200="zákl. přenesená",J200,0)</f>
        <v>0</v>
      </c>
      <c r="BH200" s="198">
        <f t="shared" ref="BH200:BH215" si="37">IF(N200="sníž. přenesená",J200,0)</f>
        <v>0</v>
      </c>
      <c r="BI200" s="198">
        <f t="shared" ref="BI200:BI215" si="38">IF(N200="nulová",J200,0)</f>
        <v>0</v>
      </c>
      <c r="BJ200" s="23" t="s">
        <v>82</v>
      </c>
      <c r="BK200" s="198">
        <f t="shared" ref="BK200:BK215" si="39">ROUND(I200*H200,2)</f>
        <v>0</v>
      </c>
      <c r="BL200" s="23" t="s">
        <v>211</v>
      </c>
      <c r="BM200" s="23" t="s">
        <v>476</v>
      </c>
    </row>
    <row r="201" spans="2:65" s="1" customFormat="1" ht="25.5" customHeight="1">
      <c r="B201" s="40"/>
      <c r="C201" s="187" t="s">
        <v>477</v>
      </c>
      <c r="D201" s="187" t="s">
        <v>138</v>
      </c>
      <c r="E201" s="188" t="s">
        <v>478</v>
      </c>
      <c r="F201" s="189" t="s">
        <v>479</v>
      </c>
      <c r="G201" s="190" t="s">
        <v>335</v>
      </c>
      <c r="H201" s="191">
        <v>1</v>
      </c>
      <c r="I201" s="192"/>
      <c r="J201" s="193">
        <f t="shared" si="30"/>
        <v>0</v>
      </c>
      <c r="K201" s="189" t="s">
        <v>142</v>
      </c>
      <c r="L201" s="60"/>
      <c r="M201" s="194" t="s">
        <v>21</v>
      </c>
      <c r="N201" s="195" t="s">
        <v>45</v>
      </c>
      <c r="O201" s="41"/>
      <c r="P201" s="196">
        <f t="shared" si="31"/>
        <v>0</v>
      </c>
      <c r="Q201" s="196">
        <v>2.5180000000000001E-2</v>
      </c>
      <c r="R201" s="196">
        <f t="shared" si="32"/>
        <v>2.5180000000000001E-2</v>
      </c>
      <c r="S201" s="196">
        <v>0</v>
      </c>
      <c r="T201" s="197">
        <f t="shared" si="33"/>
        <v>0</v>
      </c>
      <c r="AR201" s="23" t="s">
        <v>211</v>
      </c>
      <c r="AT201" s="23" t="s">
        <v>138</v>
      </c>
      <c r="AU201" s="23" t="s">
        <v>84</v>
      </c>
      <c r="AY201" s="23" t="s">
        <v>135</v>
      </c>
      <c r="BE201" s="198">
        <f t="shared" si="34"/>
        <v>0</v>
      </c>
      <c r="BF201" s="198">
        <f t="shared" si="35"/>
        <v>0</v>
      </c>
      <c r="BG201" s="198">
        <f t="shared" si="36"/>
        <v>0</v>
      </c>
      <c r="BH201" s="198">
        <f t="shared" si="37"/>
        <v>0</v>
      </c>
      <c r="BI201" s="198">
        <f t="shared" si="38"/>
        <v>0</v>
      </c>
      <c r="BJ201" s="23" t="s">
        <v>82</v>
      </c>
      <c r="BK201" s="198">
        <f t="shared" si="39"/>
        <v>0</v>
      </c>
      <c r="BL201" s="23" t="s">
        <v>211</v>
      </c>
      <c r="BM201" s="23" t="s">
        <v>480</v>
      </c>
    </row>
    <row r="202" spans="2:65" s="1" customFormat="1" ht="16.5" customHeight="1">
      <c r="B202" s="40"/>
      <c r="C202" s="187" t="s">
        <v>481</v>
      </c>
      <c r="D202" s="187" t="s">
        <v>138</v>
      </c>
      <c r="E202" s="188" t="s">
        <v>482</v>
      </c>
      <c r="F202" s="189" t="s">
        <v>483</v>
      </c>
      <c r="G202" s="190" t="s">
        <v>335</v>
      </c>
      <c r="H202" s="191">
        <v>1</v>
      </c>
      <c r="I202" s="192"/>
      <c r="J202" s="193">
        <f t="shared" si="30"/>
        <v>0</v>
      </c>
      <c r="K202" s="189" t="s">
        <v>142</v>
      </c>
      <c r="L202" s="60"/>
      <c r="M202" s="194" t="s">
        <v>21</v>
      </c>
      <c r="N202" s="195" t="s">
        <v>45</v>
      </c>
      <c r="O202" s="41"/>
      <c r="P202" s="196">
        <f t="shared" si="31"/>
        <v>0</v>
      </c>
      <c r="Q202" s="196">
        <v>1.0659999999999999E-2</v>
      </c>
      <c r="R202" s="196">
        <f t="shared" si="32"/>
        <v>1.0659999999999999E-2</v>
      </c>
      <c r="S202" s="196">
        <v>0</v>
      </c>
      <c r="T202" s="197">
        <f t="shared" si="33"/>
        <v>0</v>
      </c>
      <c r="AR202" s="23" t="s">
        <v>211</v>
      </c>
      <c r="AT202" s="23" t="s">
        <v>138</v>
      </c>
      <c r="AU202" s="23" t="s">
        <v>84</v>
      </c>
      <c r="AY202" s="23" t="s">
        <v>135</v>
      </c>
      <c r="BE202" s="198">
        <f t="shared" si="34"/>
        <v>0</v>
      </c>
      <c r="BF202" s="198">
        <f t="shared" si="35"/>
        <v>0</v>
      </c>
      <c r="BG202" s="198">
        <f t="shared" si="36"/>
        <v>0</v>
      </c>
      <c r="BH202" s="198">
        <f t="shared" si="37"/>
        <v>0</v>
      </c>
      <c r="BI202" s="198">
        <f t="shared" si="38"/>
        <v>0</v>
      </c>
      <c r="BJ202" s="23" t="s">
        <v>82</v>
      </c>
      <c r="BK202" s="198">
        <f t="shared" si="39"/>
        <v>0</v>
      </c>
      <c r="BL202" s="23" t="s">
        <v>211</v>
      </c>
      <c r="BM202" s="23" t="s">
        <v>484</v>
      </c>
    </row>
    <row r="203" spans="2:65" s="1" customFormat="1" ht="25.5" customHeight="1">
      <c r="B203" s="40"/>
      <c r="C203" s="187" t="s">
        <v>485</v>
      </c>
      <c r="D203" s="187" t="s">
        <v>138</v>
      </c>
      <c r="E203" s="188" t="s">
        <v>486</v>
      </c>
      <c r="F203" s="189" t="s">
        <v>487</v>
      </c>
      <c r="G203" s="190" t="s">
        <v>245</v>
      </c>
      <c r="H203" s="191">
        <v>3.6999999999999998E-2</v>
      </c>
      <c r="I203" s="192"/>
      <c r="J203" s="193">
        <f t="shared" si="30"/>
        <v>0</v>
      </c>
      <c r="K203" s="189" t="s">
        <v>142</v>
      </c>
      <c r="L203" s="60"/>
      <c r="M203" s="194" t="s">
        <v>21</v>
      </c>
      <c r="N203" s="195" t="s">
        <v>45</v>
      </c>
      <c r="O203" s="41"/>
      <c r="P203" s="196">
        <f t="shared" si="31"/>
        <v>0</v>
      </c>
      <c r="Q203" s="196">
        <v>0</v>
      </c>
      <c r="R203" s="196">
        <f t="shared" si="32"/>
        <v>0</v>
      </c>
      <c r="S203" s="196">
        <v>0</v>
      </c>
      <c r="T203" s="197">
        <f t="shared" si="33"/>
        <v>0</v>
      </c>
      <c r="AR203" s="23" t="s">
        <v>211</v>
      </c>
      <c r="AT203" s="23" t="s">
        <v>138</v>
      </c>
      <c r="AU203" s="23" t="s">
        <v>84</v>
      </c>
      <c r="AY203" s="23" t="s">
        <v>135</v>
      </c>
      <c r="BE203" s="198">
        <f t="shared" si="34"/>
        <v>0</v>
      </c>
      <c r="BF203" s="198">
        <f t="shared" si="35"/>
        <v>0</v>
      </c>
      <c r="BG203" s="198">
        <f t="shared" si="36"/>
        <v>0</v>
      </c>
      <c r="BH203" s="198">
        <f t="shared" si="37"/>
        <v>0</v>
      </c>
      <c r="BI203" s="198">
        <f t="shared" si="38"/>
        <v>0</v>
      </c>
      <c r="BJ203" s="23" t="s">
        <v>82</v>
      </c>
      <c r="BK203" s="198">
        <f t="shared" si="39"/>
        <v>0</v>
      </c>
      <c r="BL203" s="23" t="s">
        <v>211</v>
      </c>
      <c r="BM203" s="23" t="s">
        <v>488</v>
      </c>
    </row>
    <row r="204" spans="2:65" s="1" customFormat="1" ht="16.5" customHeight="1">
      <c r="B204" s="40"/>
      <c r="C204" s="187" t="s">
        <v>489</v>
      </c>
      <c r="D204" s="187" t="s">
        <v>138</v>
      </c>
      <c r="E204" s="188" t="s">
        <v>490</v>
      </c>
      <c r="F204" s="189" t="s">
        <v>491</v>
      </c>
      <c r="G204" s="190" t="s">
        <v>149</v>
      </c>
      <c r="H204" s="191">
        <v>9</v>
      </c>
      <c r="I204" s="192"/>
      <c r="J204" s="193">
        <f t="shared" si="30"/>
        <v>0</v>
      </c>
      <c r="K204" s="189" t="s">
        <v>142</v>
      </c>
      <c r="L204" s="60"/>
      <c r="M204" s="194" t="s">
        <v>21</v>
      </c>
      <c r="N204" s="195" t="s">
        <v>45</v>
      </c>
      <c r="O204" s="41"/>
      <c r="P204" s="196">
        <f t="shared" si="31"/>
        <v>0</v>
      </c>
      <c r="Q204" s="196">
        <v>1.1E-4</v>
      </c>
      <c r="R204" s="196">
        <f t="shared" si="32"/>
        <v>9.8999999999999999E-4</v>
      </c>
      <c r="S204" s="196">
        <v>0</v>
      </c>
      <c r="T204" s="197">
        <f t="shared" si="33"/>
        <v>0</v>
      </c>
      <c r="AR204" s="23" t="s">
        <v>211</v>
      </c>
      <c r="AT204" s="23" t="s">
        <v>138</v>
      </c>
      <c r="AU204" s="23" t="s">
        <v>84</v>
      </c>
      <c r="AY204" s="23" t="s">
        <v>135</v>
      </c>
      <c r="BE204" s="198">
        <f t="shared" si="34"/>
        <v>0</v>
      </c>
      <c r="BF204" s="198">
        <f t="shared" si="35"/>
        <v>0</v>
      </c>
      <c r="BG204" s="198">
        <f t="shared" si="36"/>
        <v>0</v>
      </c>
      <c r="BH204" s="198">
        <f t="shared" si="37"/>
        <v>0</v>
      </c>
      <c r="BI204" s="198">
        <f t="shared" si="38"/>
        <v>0</v>
      </c>
      <c r="BJ204" s="23" t="s">
        <v>82</v>
      </c>
      <c r="BK204" s="198">
        <f t="shared" si="39"/>
        <v>0</v>
      </c>
      <c r="BL204" s="23" t="s">
        <v>211</v>
      </c>
      <c r="BM204" s="23" t="s">
        <v>492</v>
      </c>
    </row>
    <row r="205" spans="2:65" s="1" customFormat="1" ht="16.5" customHeight="1">
      <c r="B205" s="40"/>
      <c r="C205" s="187" t="s">
        <v>493</v>
      </c>
      <c r="D205" s="187" t="s">
        <v>138</v>
      </c>
      <c r="E205" s="188" t="s">
        <v>494</v>
      </c>
      <c r="F205" s="189" t="s">
        <v>495</v>
      </c>
      <c r="G205" s="190" t="s">
        <v>335</v>
      </c>
      <c r="H205" s="191">
        <v>7</v>
      </c>
      <c r="I205" s="192"/>
      <c r="J205" s="193">
        <f t="shared" si="30"/>
        <v>0</v>
      </c>
      <c r="K205" s="189" t="s">
        <v>142</v>
      </c>
      <c r="L205" s="60"/>
      <c r="M205" s="194" t="s">
        <v>21</v>
      </c>
      <c r="N205" s="195" t="s">
        <v>45</v>
      </c>
      <c r="O205" s="41"/>
      <c r="P205" s="196">
        <f t="shared" si="31"/>
        <v>0</v>
      </c>
      <c r="Q205" s="196">
        <v>2.9999999999999997E-4</v>
      </c>
      <c r="R205" s="196">
        <f t="shared" si="32"/>
        <v>2.0999999999999999E-3</v>
      </c>
      <c r="S205" s="196">
        <v>0</v>
      </c>
      <c r="T205" s="197">
        <f t="shared" si="33"/>
        <v>0</v>
      </c>
      <c r="AR205" s="23" t="s">
        <v>211</v>
      </c>
      <c r="AT205" s="23" t="s">
        <v>138</v>
      </c>
      <c r="AU205" s="23" t="s">
        <v>84</v>
      </c>
      <c r="AY205" s="23" t="s">
        <v>135</v>
      </c>
      <c r="BE205" s="198">
        <f t="shared" si="34"/>
        <v>0</v>
      </c>
      <c r="BF205" s="198">
        <f t="shared" si="35"/>
        <v>0</v>
      </c>
      <c r="BG205" s="198">
        <f t="shared" si="36"/>
        <v>0</v>
      </c>
      <c r="BH205" s="198">
        <f t="shared" si="37"/>
        <v>0</v>
      </c>
      <c r="BI205" s="198">
        <f t="shared" si="38"/>
        <v>0</v>
      </c>
      <c r="BJ205" s="23" t="s">
        <v>82</v>
      </c>
      <c r="BK205" s="198">
        <f t="shared" si="39"/>
        <v>0</v>
      </c>
      <c r="BL205" s="23" t="s">
        <v>211</v>
      </c>
      <c r="BM205" s="23" t="s">
        <v>496</v>
      </c>
    </row>
    <row r="206" spans="2:65" s="1" customFormat="1" ht="16.5" customHeight="1">
      <c r="B206" s="40"/>
      <c r="C206" s="187" t="s">
        <v>497</v>
      </c>
      <c r="D206" s="187" t="s">
        <v>138</v>
      </c>
      <c r="E206" s="188" t="s">
        <v>498</v>
      </c>
      <c r="F206" s="189" t="s">
        <v>499</v>
      </c>
      <c r="G206" s="190" t="s">
        <v>335</v>
      </c>
      <c r="H206" s="191">
        <v>1</v>
      </c>
      <c r="I206" s="192"/>
      <c r="J206" s="193">
        <f t="shared" si="30"/>
        <v>0</v>
      </c>
      <c r="K206" s="189" t="s">
        <v>142</v>
      </c>
      <c r="L206" s="60"/>
      <c r="M206" s="194" t="s">
        <v>21</v>
      </c>
      <c r="N206" s="195" t="s">
        <v>45</v>
      </c>
      <c r="O206" s="41"/>
      <c r="P206" s="196">
        <f t="shared" si="31"/>
        <v>0</v>
      </c>
      <c r="Q206" s="196">
        <v>0</v>
      </c>
      <c r="R206" s="196">
        <f t="shared" si="32"/>
        <v>0</v>
      </c>
      <c r="S206" s="196">
        <v>1.56E-3</v>
      </c>
      <c r="T206" s="197">
        <f t="shared" si="33"/>
        <v>1.56E-3</v>
      </c>
      <c r="AR206" s="23" t="s">
        <v>211</v>
      </c>
      <c r="AT206" s="23" t="s">
        <v>138</v>
      </c>
      <c r="AU206" s="23" t="s">
        <v>84</v>
      </c>
      <c r="AY206" s="23" t="s">
        <v>135</v>
      </c>
      <c r="BE206" s="198">
        <f t="shared" si="34"/>
        <v>0</v>
      </c>
      <c r="BF206" s="198">
        <f t="shared" si="35"/>
        <v>0</v>
      </c>
      <c r="BG206" s="198">
        <f t="shared" si="36"/>
        <v>0</v>
      </c>
      <c r="BH206" s="198">
        <f t="shared" si="37"/>
        <v>0</v>
      </c>
      <c r="BI206" s="198">
        <f t="shared" si="38"/>
        <v>0</v>
      </c>
      <c r="BJ206" s="23" t="s">
        <v>82</v>
      </c>
      <c r="BK206" s="198">
        <f t="shared" si="39"/>
        <v>0</v>
      </c>
      <c r="BL206" s="23" t="s">
        <v>211</v>
      </c>
      <c r="BM206" s="23" t="s">
        <v>500</v>
      </c>
    </row>
    <row r="207" spans="2:65" s="1" customFormat="1" ht="16.5" customHeight="1">
      <c r="B207" s="40"/>
      <c r="C207" s="187" t="s">
        <v>501</v>
      </c>
      <c r="D207" s="187" t="s">
        <v>138</v>
      </c>
      <c r="E207" s="188" t="s">
        <v>502</v>
      </c>
      <c r="F207" s="189" t="s">
        <v>503</v>
      </c>
      <c r="G207" s="190" t="s">
        <v>335</v>
      </c>
      <c r="H207" s="191">
        <v>1</v>
      </c>
      <c r="I207" s="192"/>
      <c r="J207" s="193">
        <f t="shared" si="30"/>
        <v>0</v>
      </c>
      <c r="K207" s="189" t="s">
        <v>142</v>
      </c>
      <c r="L207" s="60"/>
      <c r="M207" s="194" t="s">
        <v>21</v>
      </c>
      <c r="N207" s="195" t="s">
        <v>45</v>
      </c>
      <c r="O207" s="41"/>
      <c r="P207" s="196">
        <f t="shared" si="31"/>
        <v>0</v>
      </c>
      <c r="Q207" s="196">
        <v>1.8E-3</v>
      </c>
      <c r="R207" s="196">
        <f t="shared" si="32"/>
        <v>1.8E-3</v>
      </c>
      <c r="S207" s="196">
        <v>0</v>
      </c>
      <c r="T207" s="197">
        <f t="shared" si="33"/>
        <v>0</v>
      </c>
      <c r="AR207" s="23" t="s">
        <v>211</v>
      </c>
      <c r="AT207" s="23" t="s">
        <v>138</v>
      </c>
      <c r="AU207" s="23" t="s">
        <v>84</v>
      </c>
      <c r="AY207" s="23" t="s">
        <v>135</v>
      </c>
      <c r="BE207" s="198">
        <f t="shared" si="34"/>
        <v>0</v>
      </c>
      <c r="BF207" s="198">
        <f t="shared" si="35"/>
        <v>0</v>
      </c>
      <c r="BG207" s="198">
        <f t="shared" si="36"/>
        <v>0</v>
      </c>
      <c r="BH207" s="198">
        <f t="shared" si="37"/>
        <v>0</v>
      </c>
      <c r="BI207" s="198">
        <f t="shared" si="38"/>
        <v>0</v>
      </c>
      <c r="BJ207" s="23" t="s">
        <v>82</v>
      </c>
      <c r="BK207" s="198">
        <f t="shared" si="39"/>
        <v>0</v>
      </c>
      <c r="BL207" s="23" t="s">
        <v>211</v>
      </c>
      <c r="BM207" s="23" t="s">
        <v>504</v>
      </c>
    </row>
    <row r="208" spans="2:65" s="1" customFormat="1" ht="16.5" customHeight="1">
      <c r="B208" s="40"/>
      <c r="C208" s="187" t="s">
        <v>505</v>
      </c>
      <c r="D208" s="187" t="s">
        <v>138</v>
      </c>
      <c r="E208" s="188" t="s">
        <v>506</v>
      </c>
      <c r="F208" s="189" t="s">
        <v>507</v>
      </c>
      <c r="G208" s="190" t="s">
        <v>149</v>
      </c>
      <c r="H208" s="191">
        <v>6</v>
      </c>
      <c r="I208" s="192"/>
      <c r="J208" s="193">
        <f t="shared" si="30"/>
        <v>0</v>
      </c>
      <c r="K208" s="189" t="s">
        <v>142</v>
      </c>
      <c r="L208" s="60"/>
      <c r="M208" s="194" t="s">
        <v>21</v>
      </c>
      <c r="N208" s="195" t="s">
        <v>45</v>
      </c>
      <c r="O208" s="41"/>
      <c r="P208" s="196">
        <f t="shared" si="31"/>
        <v>0</v>
      </c>
      <c r="Q208" s="196">
        <v>0</v>
      </c>
      <c r="R208" s="196">
        <f t="shared" si="32"/>
        <v>0</v>
      </c>
      <c r="S208" s="196">
        <v>0</v>
      </c>
      <c r="T208" s="197">
        <f t="shared" si="33"/>
        <v>0</v>
      </c>
      <c r="AR208" s="23" t="s">
        <v>211</v>
      </c>
      <c r="AT208" s="23" t="s">
        <v>138</v>
      </c>
      <c r="AU208" s="23" t="s">
        <v>84</v>
      </c>
      <c r="AY208" s="23" t="s">
        <v>135</v>
      </c>
      <c r="BE208" s="198">
        <f t="shared" si="34"/>
        <v>0</v>
      </c>
      <c r="BF208" s="198">
        <f t="shared" si="35"/>
        <v>0</v>
      </c>
      <c r="BG208" s="198">
        <f t="shared" si="36"/>
        <v>0</v>
      </c>
      <c r="BH208" s="198">
        <f t="shared" si="37"/>
        <v>0</v>
      </c>
      <c r="BI208" s="198">
        <f t="shared" si="38"/>
        <v>0</v>
      </c>
      <c r="BJ208" s="23" t="s">
        <v>82</v>
      </c>
      <c r="BK208" s="198">
        <f t="shared" si="39"/>
        <v>0</v>
      </c>
      <c r="BL208" s="23" t="s">
        <v>211</v>
      </c>
      <c r="BM208" s="23" t="s">
        <v>508</v>
      </c>
    </row>
    <row r="209" spans="2:65" s="1" customFormat="1" ht="16.5" customHeight="1">
      <c r="B209" s="40"/>
      <c r="C209" s="187" t="s">
        <v>509</v>
      </c>
      <c r="D209" s="187" t="s">
        <v>138</v>
      </c>
      <c r="E209" s="188" t="s">
        <v>510</v>
      </c>
      <c r="F209" s="189" t="s">
        <v>511</v>
      </c>
      <c r="G209" s="190" t="s">
        <v>149</v>
      </c>
      <c r="H209" s="191">
        <v>1</v>
      </c>
      <c r="I209" s="192"/>
      <c r="J209" s="193">
        <f t="shared" si="30"/>
        <v>0</v>
      </c>
      <c r="K209" s="189" t="s">
        <v>142</v>
      </c>
      <c r="L209" s="60"/>
      <c r="M209" s="194" t="s">
        <v>21</v>
      </c>
      <c r="N209" s="195" t="s">
        <v>45</v>
      </c>
      <c r="O209" s="41"/>
      <c r="P209" s="196">
        <f t="shared" si="31"/>
        <v>0</v>
      </c>
      <c r="Q209" s="196">
        <v>6.0000000000000002E-5</v>
      </c>
      <c r="R209" s="196">
        <f t="shared" si="32"/>
        <v>6.0000000000000002E-5</v>
      </c>
      <c r="S209" s="196">
        <v>0</v>
      </c>
      <c r="T209" s="197">
        <f t="shared" si="33"/>
        <v>0</v>
      </c>
      <c r="AR209" s="23" t="s">
        <v>211</v>
      </c>
      <c r="AT209" s="23" t="s">
        <v>138</v>
      </c>
      <c r="AU209" s="23" t="s">
        <v>84</v>
      </c>
      <c r="AY209" s="23" t="s">
        <v>135</v>
      </c>
      <c r="BE209" s="198">
        <f t="shared" si="34"/>
        <v>0</v>
      </c>
      <c r="BF209" s="198">
        <f t="shared" si="35"/>
        <v>0</v>
      </c>
      <c r="BG209" s="198">
        <f t="shared" si="36"/>
        <v>0</v>
      </c>
      <c r="BH209" s="198">
        <f t="shared" si="37"/>
        <v>0</v>
      </c>
      <c r="BI209" s="198">
        <f t="shared" si="38"/>
        <v>0</v>
      </c>
      <c r="BJ209" s="23" t="s">
        <v>82</v>
      </c>
      <c r="BK209" s="198">
        <f t="shared" si="39"/>
        <v>0</v>
      </c>
      <c r="BL209" s="23" t="s">
        <v>211</v>
      </c>
      <c r="BM209" s="23" t="s">
        <v>512</v>
      </c>
    </row>
    <row r="210" spans="2:65" s="1" customFormat="1" ht="16.5" customHeight="1">
      <c r="B210" s="40"/>
      <c r="C210" s="232" t="s">
        <v>513</v>
      </c>
      <c r="D210" s="232" t="s">
        <v>191</v>
      </c>
      <c r="E210" s="233" t="s">
        <v>514</v>
      </c>
      <c r="F210" s="234" t="s">
        <v>515</v>
      </c>
      <c r="G210" s="235" t="s">
        <v>149</v>
      </c>
      <c r="H210" s="236">
        <v>1</v>
      </c>
      <c r="I210" s="237"/>
      <c r="J210" s="238">
        <f t="shared" si="30"/>
        <v>0</v>
      </c>
      <c r="K210" s="234" t="s">
        <v>142</v>
      </c>
      <c r="L210" s="239"/>
      <c r="M210" s="240" t="s">
        <v>21</v>
      </c>
      <c r="N210" s="241" t="s">
        <v>45</v>
      </c>
      <c r="O210" s="41"/>
      <c r="P210" s="196">
        <f t="shared" si="31"/>
        <v>0</v>
      </c>
      <c r="Q210" s="196">
        <v>3.8000000000000002E-4</v>
      </c>
      <c r="R210" s="196">
        <f t="shared" si="32"/>
        <v>3.8000000000000002E-4</v>
      </c>
      <c r="S210" s="196">
        <v>0</v>
      </c>
      <c r="T210" s="197">
        <f t="shared" si="33"/>
        <v>0</v>
      </c>
      <c r="AR210" s="23" t="s">
        <v>290</v>
      </c>
      <c r="AT210" s="23" t="s">
        <v>191</v>
      </c>
      <c r="AU210" s="23" t="s">
        <v>84</v>
      </c>
      <c r="AY210" s="23" t="s">
        <v>135</v>
      </c>
      <c r="BE210" s="198">
        <f t="shared" si="34"/>
        <v>0</v>
      </c>
      <c r="BF210" s="198">
        <f t="shared" si="35"/>
        <v>0</v>
      </c>
      <c r="BG210" s="198">
        <f t="shared" si="36"/>
        <v>0</v>
      </c>
      <c r="BH210" s="198">
        <f t="shared" si="37"/>
        <v>0</v>
      </c>
      <c r="BI210" s="198">
        <f t="shared" si="38"/>
        <v>0</v>
      </c>
      <c r="BJ210" s="23" t="s">
        <v>82</v>
      </c>
      <c r="BK210" s="198">
        <f t="shared" si="39"/>
        <v>0</v>
      </c>
      <c r="BL210" s="23" t="s">
        <v>211</v>
      </c>
      <c r="BM210" s="23" t="s">
        <v>516</v>
      </c>
    </row>
    <row r="211" spans="2:65" s="1" customFormat="1" ht="16.5" customHeight="1">
      <c r="B211" s="40"/>
      <c r="C211" s="187" t="s">
        <v>517</v>
      </c>
      <c r="D211" s="187" t="s">
        <v>138</v>
      </c>
      <c r="E211" s="188" t="s">
        <v>518</v>
      </c>
      <c r="F211" s="189" t="s">
        <v>519</v>
      </c>
      <c r="G211" s="190" t="s">
        <v>149</v>
      </c>
      <c r="H211" s="191">
        <v>2</v>
      </c>
      <c r="I211" s="192"/>
      <c r="J211" s="193">
        <f t="shared" si="30"/>
        <v>0</v>
      </c>
      <c r="K211" s="189" t="s">
        <v>142</v>
      </c>
      <c r="L211" s="60"/>
      <c r="M211" s="194" t="s">
        <v>21</v>
      </c>
      <c r="N211" s="195" t="s">
        <v>45</v>
      </c>
      <c r="O211" s="41"/>
      <c r="P211" s="196">
        <f t="shared" si="31"/>
        <v>0</v>
      </c>
      <c r="Q211" s="196">
        <v>0</v>
      </c>
      <c r="R211" s="196">
        <f t="shared" si="32"/>
        <v>0</v>
      </c>
      <c r="S211" s="196">
        <v>8.4999999999999995E-4</v>
      </c>
      <c r="T211" s="197">
        <f t="shared" si="33"/>
        <v>1.6999999999999999E-3</v>
      </c>
      <c r="AR211" s="23" t="s">
        <v>211</v>
      </c>
      <c r="AT211" s="23" t="s">
        <v>138</v>
      </c>
      <c r="AU211" s="23" t="s">
        <v>84</v>
      </c>
      <c r="AY211" s="23" t="s">
        <v>135</v>
      </c>
      <c r="BE211" s="198">
        <f t="shared" si="34"/>
        <v>0</v>
      </c>
      <c r="BF211" s="198">
        <f t="shared" si="35"/>
        <v>0</v>
      </c>
      <c r="BG211" s="198">
        <f t="shared" si="36"/>
        <v>0</v>
      </c>
      <c r="BH211" s="198">
        <f t="shared" si="37"/>
        <v>0</v>
      </c>
      <c r="BI211" s="198">
        <f t="shared" si="38"/>
        <v>0</v>
      </c>
      <c r="BJ211" s="23" t="s">
        <v>82</v>
      </c>
      <c r="BK211" s="198">
        <f t="shared" si="39"/>
        <v>0</v>
      </c>
      <c r="BL211" s="23" t="s">
        <v>211</v>
      </c>
      <c r="BM211" s="23" t="s">
        <v>520</v>
      </c>
    </row>
    <row r="212" spans="2:65" s="1" customFormat="1" ht="16.5" customHeight="1">
      <c r="B212" s="40"/>
      <c r="C212" s="187" t="s">
        <v>521</v>
      </c>
      <c r="D212" s="187" t="s">
        <v>138</v>
      </c>
      <c r="E212" s="188" t="s">
        <v>522</v>
      </c>
      <c r="F212" s="189" t="s">
        <v>523</v>
      </c>
      <c r="G212" s="190" t="s">
        <v>149</v>
      </c>
      <c r="H212" s="191">
        <v>1</v>
      </c>
      <c r="I212" s="192"/>
      <c r="J212" s="193">
        <f t="shared" si="30"/>
        <v>0</v>
      </c>
      <c r="K212" s="189" t="s">
        <v>142</v>
      </c>
      <c r="L212" s="60"/>
      <c r="M212" s="194" t="s">
        <v>21</v>
      </c>
      <c r="N212" s="195" t="s">
        <v>45</v>
      </c>
      <c r="O212" s="41"/>
      <c r="P212" s="196">
        <f t="shared" si="31"/>
        <v>0</v>
      </c>
      <c r="Q212" s="196">
        <v>2.3000000000000001E-4</v>
      </c>
      <c r="R212" s="196">
        <f t="shared" si="32"/>
        <v>2.3000000000000001E-4</v>
      </c>
      <c r="S212" s="196">
        <v>0</v>
      </c>
      <c r="T212" s="197">
        <f t="shared" si="33"/>
        <v>0</v>
      </c>
      <c r="AR212" s="23" t="s">
        <v>211</v>
      </c>
      <c r="AT212" s="23" t="s">
        <v>138</v>
      </c>
      <c r="AU212" s="23" t="s">
        <v>84</v>
      </c>
      <c r="AY212" s="23" t="s">
        <v>135</v>
      </c>
      <c r="BE212" s="198">
        <f t="shared" si="34"/>
        <v>0</v>
      </c>
      <c r="BF212" s="198">
        <f t="shared" si="35"/>
        <v>0</v>
      </c>
      <c r="BG212" s="198">
        <f t="shared" si="36"/>
        <v>0</v>
      </c>
      <c r="BH212" s="198">
        <f t="shared" si="37"/>
        <v>0</v>
      </c>
      <c r="BI212" s="198">
        <f t="shared" si="38"/>
        <v>0</v>
      </c>
      <c r="BJ212" s="23" t="s">
        <v>82</v>
      </c>
      <c r="BK212" s="198">
        <f t="shared" si="39"/>
        <v>0</v>
      </c>
      <c r="BL212" s="23" t="s">
        <v>211</v>
      </c>
      <c r="BM212" s="23" t="s">
        <v>524</v>
      </c>
    </row>
    <row r="213" spans="2:65" s="1" customFormat="1" ht="16.5" customHeight="1">
      <c r="B213" s="40"/>
      <c r="C213" s="187" t="s">
        <v>525</v>
      </c>
      <c r="D213" s="187" t="s">
        <v>138</v>
      </c>
      <c r="E213" s="188" t="s">
        <v>526</v>
      </c>
      <c r="F213" s="189" t="s">
        <v>527</v>
      </c>
      <c r="G213" s="190" t="s">
        <v>245</v>
      </c>
      <c r="H213" s="191">
        <v>4.1000000000000002E-2</v>
      </c>
      <c r="I213" s="192"/>
      <c r="J213" s="193">
        <f t="shared" si="30"/>
        <v>0</v>
      </c>
      <c r="K213" s="189" t="s">
        <v>142</v>
      </c>
      <c r="L213" s="60"/>
      <c r="M213" s="194" t="s">
        <v>21</v>
      </c>
      <c r="N213" s="195" t="s">
        <v>45</v>
      </c>
      <c r="O213" s="41"/>
      <c r="P213" s="196">
        <f t="shared" si="31"/>
        <v>0</v>
      </c>
      <c r="Q213" s="196">
        <v>0</v>
      </c>
      <c r="R213" s="196">
        <f t="shared" si="32"/>
        <v>0</v>
      </c>
      <c r="S213" s="196">
        <v>0</v>
      </c>
      <c r="T213" s="197">
        <f t="shared" si="33"/>
        <v>0</v>
      </c>
      <c r="AR213" s="23" t="s">
        <v>211</v>
      </c>
      <c r="AT213" s="23" t="s">
        <v>138</v>
      </c>
      <c r="AU213" s="23" t="s">
        <v>84</v>
      </c>
      <c r="AY213" s="23" t="s">
        <v>135</v>
      </c>
      <c r="BE213" s="198">
        <f t="shared" si="34"/>
        <v>0</v>
      </c>
      <c r="BF213" s="198">
        <f t="shared" si="35"/>
        <v>0</v>
      </c>
      <c r="BG213" s="198">
        <f t="shared" si="36"/>
        <v>0</v>
      </c>
      <c r="BH213" s="198">
        <f t="shared" si="37"/>
        <v>0</v>
      </c>
      <c r="BI213" s="198">
        <f t="shared" si="38"/>
        <v>0</v>
      </c>
      <c r="BJ213" s="23" t="s">
        <v>82</v>
      </c>
      <c r="BK213" s="198">
        <f t="shared" si="39"/>
        <v>0</v>
      </c>
      <c r="BL213" s="23" t="s">
        <v>211</v>
      </c>
      <c r="BM213" s="23" t="s">
        <v>528</v>
      </c>
    </row>
    <row r="214" spans="2:65" s="1" customFormat="1" ht="16.5" customHeight="1">
      <c r="B214" s="40"/>
      <c r="C214" s="187" t="s">
        <v>529</v>
      </c>
      <c r="D214" s="187" t="s">
        <v>138</v>
      </c>
      <c r="E214" s="188" t="s">
        <v>530</v>
      </c>
      <c r="F214" s="189" t="s">
        <v>531</v>
      </c>
      <c r="G214" s="190" t="s">
        <v>245</v>
      </c>
      <c r="H214" s="191">
        <v>4.1000000000000002E-2</v>
      </c>
      <c r="I214" s="192"/>
      <c r="J214" s="193">
        <f t="shared" si="30"/>
        <v>0</v>
      </c>
      <c r="K214" s="189" t="s">
        <v>142</v>
      </c>
      <c r="L214" s="60"/>
      <c r="M214" s="194" t="s">
        <v>21</v>
      </c>
      <c r="N214" s="195" t="s">
        <v>45</v>
      </c>
      <c r="O214" s="41"/>
      <c r="P214" s="196">
        <f t="shared" si="31"/>
        <v>0</v>
      </c>
      <c r="Q214" s="196">
        <v>0</v>
      </c>
      <c r="R214" s="196">
        <f t="shared" si="32"/>
        <v>0</v>
      </c>
      <c r="S214" s="196">
        <v>0</v>
      </c>
      <c r="T214" s="197">
        <f t="shared" si="33"/>
        <v>0</v>
      </c>
      <c r="AR214" s="23" t="s">
        <v>211</v>
      </c>
      <c r="AT214" s="23" t="s">
        <v>138</v>
      </c>
      <c r="AU214" s="23" t="s">
        <v>84</v>
      </c>
      <c r="AY214" s="23" t="s">
        <v>135</v>
      </c>
      <c r="BE214" s="198">
        <f t="shared" si="34"/>
        <v>0</v>
      </c>
      <c r="BF214" s="198">
        <f t="shared" si="35"/>
        <v>0</v>
      </c>
      <c r="BG214" s="198">
        <f t="shared" si="36"/>
        <v>0</v>
      </c>
      <c r="BH214" s="198">
        <f t="shared" si="37"/>
        <v>0</v>
      </c>
      <c r="BI214" s="198">
        <f t="shared" si="38"/>
        <v>0</v>
      </c>
      <c r="BJ214" s="23" t="s">
        <v>82</v>
      </c>
      <c r="BK214" s="198">
        <f t="shared" si="39"/>
        <v>0</v>
      </c>
      <c r="BL214" s="23" t="s">
        <v>211</v>
      </c>
      <c r="BM214" s="23" t="s">
        <v>532</v>
      </c>
    </row>
    <row r="215" spans="2:65" s="1" customFormat="1" ht="16.5" customHeight="1">
      <c r="B215" s="40"/>
      <c r="C215" s="187" t="s">
        <v>533</v>
      </c>
      <c r="D215" s="187" t="s">
        <v>138</v>
      </c>
      <c r="E215" s="188" t="s">
        <v>534</v>
      </c>
      <c r="F215" s="189" t="s">
        <v>535</v>
      </c>
      <c r="G215" s="190" t="s">
        <v>245</v>
      </c>
      <c r="H215" s="191">
        <v>4.1000000000000002E-2</v>
      </c>
      <c r="I215" s="192"/>
      <c r="J215" s="193">
        <f t="shared" si="30"/>
        <v>0</v>
      </c>
      <c r="K215" s="189" t="s">
        <v>142</v>
      </c>
      <c r="L215" s="60"/>
      <c r="M215" s="194" t="s">
        <v>21</v>
      </c>
      <c r="N215" s="195" t="s">
        <v>45</v>
      </c>
      <c r="O215" s="41"/>
      <c r="P215" s="196">
        <f t="shared" si="31"/>
        <v>0</v>
      </c>
      <c r="Q215" s="196">
        <v>0</v>
      </c>
      <c r="R215" s="196">
        <f t="shared" si="32"/>
        <v>0</v>
      </c>
      <c r="S215" s="196">
        <v>0</v>
      </c>
      <c r="T215" s="197">
        <f t="shared" si="33"/>
        <v>0</v>
      </c>
      <c r="AR215" s="23" t="s">
        <v>211</v>
      </c>
      <c r="AT215" s="23" t="s">
        <v>138</v>
      </c>
      <c r="AU215" s="23" t="s">
        <v>84</v>
      </c>
      <c r="AY215" s="23" t="s">
        <v>135</v>
      </c>
      <c r="BE215" s="198">
        <f t="shared" si="34"/>
        <v>0</v>
      </c>
      <c r="BF215" s="198">
        <f t="shared" si="35"/>
        <v>0</v>
      </c>
      <c r="BG215" s="198">
        <f t="shared" si="36"/>
        <v>0</v>
      </c>
      <c r="BH215" s="198">
        <f t="shared" si="37"/>
        <v>0</v>
      </c>
      <c r="BI215" s="198">
        <f t="shared" si="38"/>
        <v>0</v>
      </c>
      <c r="BJ215" s="23" t="s">
        <v>82</v>
      </c>
      <c r="BK215" s="198">
        <f t="shared" si="39"/>
        <v>0</v>
      </c>
      <c r="BL215" s="23" t="s">
        <v>211</v>
      </c>
      <c r="BM215" s="23" t="s">
        <v>536</v>
      </c>
    </row>
    <row r="216" spans="2:65" s="10" customFormat="1" ht="29.85" customHeight="1">
      <c r="B216" s="171"/>
      <c r="C216" s="172"/>
      <c r="D216" s="173" t="s">
        <v>73</v>
      </c>
      <c r="E216" s="185" t="s">
        <v>537</v>
      </c>
      <c r="F216" s="185" t="s">
        <v>538</v>
      </c>
      <c r="G216" s="172"/>
      <c r="H216" s="172"/>
      <c r="I216" s="175"/>
      <c r="J216" s="186">
        <f>BK216</f>
        <v>0</v>
      </c>
      <c r="K216" s="172"/>
      <c r="L216" s="177"/>
      <c r="M216" s="178"/>
      <c r="N216" s="179"/>
      <c r="O216" s="179"/>
      <c r="P216" s="180">
        <f>SUM(P217:P227)</f>
        <v>0</v>
      </c>
      <c r="Q216" s="179"/>
      <c r="R216" s="180">
        <f>SUM(R217:R227)</f>
        <v>1.9E-2</v>
      </c>
      <c r="S216" s="179"/>
      <c r="T216" s="181">
        <f>SUM(T217:T227)</f>
        <v>2.76E-2</v>
      </c>
      <c r="AR216" s="182" t="s">
        <v>84</v>
      </c>
      <c r="AT216" s="183" t="s">
        <v>73</v>
      </c>
      <c r="AU216" s="183" t="s">
        <v>82</v>
      </c>
      <c r="AY216" s="182" t="s">
        <v>135</v>
      </c>
      <c r="BK216" s="184">
        <f>SUM(BK217:BK227)</f>
        <v>0</v>
      </c>
    </row>
    <row r="217" spans="2:65" s="1" customFormat="1" ht="25.5" customHeight="1">
      <c r="B217" s="40"/>
      <c r="C217" s="187" t="s">
        <v>539</v>
      </c>
      <c r="D217" s="187" t="s">
        <v>138</v>
      </c>
      <c r="E217" s="188" t="s">
        <v>540</v>
      </c>
      <c r="F217" s="189" t="s">
        <v>541</v>
      </c>
      <c r="G217" s="190" t="s">
        <v>149</v>
      </c>
      <c r="H217" s="191">
        <v>1</v>
      </c>
      <c r="I217" s="192"/>
      <c r="J217" s="193">
        <f>ROUND(I217*H217,2)</f>
        <v>0</v>
      </c>
      <c r="K217" s="189" t="s">
        <v>142</v>
      </c>
      <c r="L217" s="60"/>
      <c r="M217" s="194" t="s">
        <v>21</v>
      </c>
      <c r="N217" s="195" t="s">
        <v>45</v>
      </c>
      <c r="O217" s="41"/>
      <c r="P217" s="196">
        <f>O217*H217</f>
        <v>0</v>
      </c>
      <c r="Q217" s="196">
        <v>0</v>
      </c>
      <c r="R217" s="196">
        <f>Q217*H217</f>
        <v>0</v>
      </c>
      <c r="S217" s="196">
        <v>0</v>
      </c>
      <c r="T217" s="197">
        <f>S217*H217</f>
        <v>0</v>
      </c>
      <c r="AR217" s="23" t="s">
        <v>211</v>
      </c>
      <c r="AT217" s="23" t="s">
        <v>138</v>
      </c>
      <c r="AU217" s="23" t="s">
        <v>84</v>
      </c>
      <c r="AY217" s="23" t="s">
        <v>135</v>
      </c>
      <c r="BE217" s="198">
        <f>IF(N217="základní",J217,0)</f>
        <v>0</v>
      </c>
      <c r="BF217" s="198">
        <f>IF(N217="snížená",J217,0)</f>
        <v>0</v>
      </c>
      <c r="BG217" s="198">
        <f>IF(N217="zákl. přenesená",J217,0)</f>
        <v>0</v>
      </c>
      <c r="BH217" s="198">
        <f>IF(N217="sníž. přenesená",J217,0)</f>
        <v>0</v>
      </c>
      <c r="BI217" s="198">
        <f>IF(N217="nulová",J217,0)</f>
        <v>0</v>
      </c>
      <c r="BJ217" s="23" t="s">
        <v>82</v>
      </c>
      <c r="BK217" s="198">
        <f>ROUND(I217*H217,2)</f>
        <v>0</v>
      </c>
      <c r="BL217" s="23" t="s">
        <v>211</v>
      </c>
      <c r="BM217" s="23" t="s">
        <v>542</v>
      </c>
    </row>
    <row r="218" spans="2:65" s="11" customFormat="1">
      <c r="B218" s="199"/>
      <c r="C218" s="200"/>
      <c r="D218" s="201" t="s">
        <v>145</v>
      </c>
      <c r="E218" s="202" t="s">
        <v>21</v>
      </c>
      <c r="F218" s="203" t="s">
        <v>189</v>
      </c>
      <c r="G218" s="200"/>
      <c r="H218" s="204">
        <v>1</v>
      </c>
      <c r="I218" s="205"/>
      <c r="J218" s="200"/>
      <c r="K218" s="200"/>
      <c r="L218" s="206"/>
      <c r="M218" s="207"/>
      <c r="N218" s="208"/>
      <c r="O218" s="208"/>
      <c r="P218" s="208"/>
      <c r="Q218" s="208"/>
      <c r="R218" s="208"/>
      <c r="S218" s="208"/>
      <c r="T218" s="209"/>
      <c r="AT218" s="210" t="s">
        <v>145</v>
      </c>
      <c r="AU218" s="210" t="s">
        <v>84</v>
      </c>
      <c r="AV218" s="11" t="s">
        <v>84</v>
      </c>
      <c r="AW218" s="11" t="s">
        <v>37</v>
      </c>
      <c r="AX218" s="11" t="s">
        <v>82</v>
      </c>
      <c r="AY218" s="210" t="s">
        <v>135</v>
      </c>
    </row>
    <row r="219" spans="2:65" s="1" customFormat="1" ht="16.5" customHeight="1">
      <c r="B219" s="40"/>
      <c r="C219" s="232" t="s">
        <v>543</v>
      </c>
      <c r="D219" s="232" t="s">
        <v>191</v>
      </c>
      <c r="E219" s="233" t="s">
        <v>544</v>
      </c>
      <c r="F219" s="234" t="s">
        <v>545</v>
      </c>
      <c r="G219" s="235" t="s">
        <v>149</v>
      </c>
      <c r="H219" s="236">
        <v>1</v>
      </c>
      <c r="I219" s="237"/>
      <c r="J219" s="238">
        <f>ROUND(I219*H219,2)</f>
        <v>0</v>
      </c>
      <c r="K219" s="234" t="s">
        <v>142</v>
      </c>
      <c r="L219" s="239"/>
      <c r="M219" s="240" t="s">
        <v>21</v>
      </c>
      <c r="N219" s="241" t="s">
        <v>45</v>
      </c>
      <c r="O219" s="41"/>
      <c r="P219" s="196">
        <f>O219*H219</f>
        <v>0</v>
      </c>
      <c r="Q219" s="196">
        <v>1.9E-2</v>
      </c>
      <c r="R219" s="196">
        <f>Q219*H219</f>
        <v>1.9E-2</v>
      </c>
      <c r="S219" s="196">
        <v>0</v>
      </c>
      <c r="T219" s="197">
        <f>S219*H219</f>
        <v>0</v>
      </c>
      <c r="AR219" s="23" t="s">
        <v>290</v>
      </c>
      <c r="AT219" s="23" t="s">
        <v>191</v>
      </c>
      <c r="AU219" s="23" t="s">
        <v>84</v>
      </c>
      <c r="AY219" s="23" t="s">
        <v>135</v>
      </c>
      <c r="BE219" s="198">
        <f>IF(N219="základní",J219,0)</f>
        <v>0</v>
      </c>
      <c r="BF219" s="198">
        <f>IF(N219="snížená",J219,0)</f>
        <v>0</v>
      </c>
      <c r="BG219" s="198">
        <f>IF(N219="zákl. přenesená",J219,0)</f>
        <v>0</v>
      </c>
      <c r="BH219" s="198">
        <f>IF(N219="sníž. přenesená",J219,0)</f>
        <v>0</v>
      </c>
      <c r="BI219" s="198">
        <f>IF(N219="nulová",J219,0)</f>
        <v>0</v>
      </c>
      <c r="BJ219" s="23" t="s">
        <v>82</v>
      </c>
      <c r="BK219" s="198">
        <f>ROUND(I219*H219,2)</f>
        <v>0</v>
      </c>
      <c r="BL219" s="23" t="s">
        <v>211</v>
      </c>
      <c r="BM219" s="23" t="s">
        <v>546</v>
      </c>
    </row>
    <row r="220" spans="2:65" s="1" customFormat="1" ht="16.5" customHeight="1">
      <c r="B220" s="40"/>
      <c r="C220" s="187" t="s">
        <v>547</v>
      </c>
      <c r="D220" s="187" t="s">
        <v>138</v>
      </c>
      <c r="E220" s="188" t="s">
        <v>548</v>
      </c>
      <c r="F220" s="189" t="s">
        <v>549</v>
      </c>
      <c r="G220" s="190" t="s">
        <v>149</v>
      </c>
      <c r="H220" s="191">
        <v>1</v>
      </c>
      <c r="I220" s="192"/>
      <c r="J220" s="193">
        <f>ROUND(I220*H220,2)</f>
        <v>0</v>
      </c>
      <c r="K220" s="189" t="s">
        <v>142</v>
      </c>
      <c r="L220" s="60"/>
      <c r="M220" s="194" t="s">
        <v>21</v>
      </c>
      <c r="N220" s="195" t="s">
        <v>45</v>
      </c>
      <c r="O220" s="41"/>
      <c r="P220" s="196">
        <f>O220*H220</f>
        <v>0</v>
      </c>
      <c r="Q220" s="196">
        <v>0</v>
      </c>
      <c r="R220" s="196">
        <f>Q220*H220</f>
        <v>0</v>
      </c>
      <c r="S220" s="196">
        <v>1.8E-3</v>
      </c>
      <c r="T220" s="197">
        <f>S220*H220</f>
        <v>1.8E-3</v>
      </c>
      <c r="AR220" s="23" t="s">
        <v>211</v>
      </c>
      <c r="AT220" s="23" t="s">
        <v>138</v>
      </c>
      <c r="AU220" s="23" t="s">
        <v>84</v>
      </c>
      <c r="AY220" s="23" t="s">
        <v>135</v>
      </c>
      <c r="BE220" s="198">
        <f>IF(N220="základní",J220,0)</f>
        <v>0</v>
      </c>
      <c r="BF220" s="198">
        <f>IF(N220="snížená",J220,0)</f>
        <v>0</v>
      </c>
      <c r="BG220" s="198">
        <f>IF(N220="zákl. přenesená",J220,0)</f>
        <v>0</v>
      </c>
      <c r="BH220" s="198">
        <f>IF(N220="sníž. přenesená",J220,0)</f>
        <v>0</v>
      </c>
      <c r="BI220" s="198">
        <f>IF(N220="nulová",J220,0)</f>
        <v>0</v>
      </c>
      <c r="BJ220" s="23" t="s">
        <v>82</v>
      </c>
      <c r="BK220" s="198">
        <f>ROUND(I220*H220,2)</f>
        <v>0</v>
      </c>
      <c r="BL220" s="23" t="s">
        <v>211</v>
      </c>
      <c r="BM220" s="23" t="s">
        <v>550</v>
      </c>
    </row>
    <row r="221" spans="2:65" s="1" customFormat="1" ht="16.5" customHeight="1">
      <c r="B221" s="40"/>
      <c r="C221" s="187" t="s">
        <v>551</v>
      </c>
      <c r="D221" s="187" t="s">
        <v>138</v>
      </c>
      <c r="E221" s="188" t="s">
        <v>552</v>
      </c>
      <c r="F221" s="189" t="s">
        <v>553</v>
      </c>
      <c r="G221" s="190" t="s">
        <v>149</v>
      </c>
      <c r="H221" s="191">
        <v>1</v>
      </c>
      <c r="I221" s="192"/>
      <c r="J221" s="193">
        <f>ROUND(I221*H221,2)</f>
        <v>0</v>
      </c>
      <c r="K221" s="189" t="s">
        <v>142</v>
      </c>
      <c r="L221" s="60"/>
      <c r="M221" s="194" t="s">
        <v>21</v>
      </c>
      <c r="N221" s="195" t="s">
        <v>45</v>
      </c>
      <c r="O221" s="41"/>
      <c r="P221" s="196">
        <f>O221*H221</f>
        <v>0</v>
      </c>
      <c r="Q221" s="196">
        <v>0</v>
      </c>
      <c r="R221" s="196">
        <f>Q221*H221</f>
        <v>0</v>
      </c>
      <c r="S221" s="196">
        <v>2.4E-2</v>
      </c>
      <c r="T221" s="197">
        <f>S221*H221</f>
        <v>2.4E-2</v>
      </c>
      <c r="AR221" s="23" t="s">
        <v>211</v>
      </c>
      <c r="AT221" s="23" t="s">
        <v>138</v>
      </c>
      <c r="AU221" s="23" t="s">
        <v>84</v>
      </c>
      <c r="AY221" s="23" t="s">
        <v>135</v>
      </c>
      <c r="BE221" s="198">
        <f>IF(N221="základní",J221,0)</f>
        <v>0</v>
      </c>
      <c r="BF221" s="198">
        <f>IF(N221="snížená",J221,0)</f>
        <v>0</v>
      </c>
      <c r="BG221" s="198">
        <f>IF(N221="zákl. přenesená",J221,0)</f>
        <v>0</v>
      </c>
      <c r="BH221" s="198">
        <f>IF(N221="sníž. přenesená",J221,0)</f>
        <v>0</v>
      </c>
      <c r="BI221" s="198">
        <f>IF(N221="nulová",J221,0)</f>
        <v>0</v>
      </c>
      <c r="BJ221" s="23" t="s">
        <v>82</v>
      </c>
      <c r="BK221" s="198">
        <f>ROUND(I221*H221,2)</f>
        <v>0</v>
      </c>
      <c r="BL221" s="23" t="s">
        <v>211</v>
      </c>
      <c r="BM221" s="23" t="s">
        <v>554</v>
      </c>
    </row>
    <row r="222" spans="2:65" s="1" customFormat="1" ht="16.5" customHeight="1">
      <c r="B222" s="40"/>
      <c r="C222" s="187" t="s">
        <v>555</v>
      </c>
      <c r="D222" s="187" t="s">
        <v>138</v>
      </c>
      <c r="E222" s="188" t="s">
        <v>556</v>
      </c>
      <c r="F222" s="189" t="s">
        <v>557</v>
      </c>
      <c r="G222" s="190" t="s">
        <v>149</v>
      </c>
      <c r="H222" s="191">
        <v>1</v>
      </c>
      <c r="I222" s="192"/>
      <c r="J222" s="193">
        <f>ROUND(I222*H222,2)</f>
        <v>0</v>
      </c>
      <c r="K222" s="189" t="s">
        <v>21</v>
      </c>
      <c r="L222" s="60"/>
      <c r="M222" s="194" t="s">
        <v>21</v>
      </c>
      <c r="N222" s="195" t="s">
        <v>45</v>
      </c>
      <c r="O222" s="41"/>
      <c r="P222" s="196">
        <f>O222*H222</f>
        <v>0</v>
      </c>
      <c r="Q222" s="196">
        <v>0</v>
      </c>
      <c r="R222" s="196">
        <f>Q222*H222</f>
        <v>0</v>
      </c>
      <c r="S222" s="196">
        <v>0</v>
      </c>
      <c r="T222" s="197">
        <f>S222*H222</f>
        <v>0</v>
      </c>
      <c r="AR222" s="23" t="s">
        <v>211</v>
      </c>
      <c r="AT222" s="23" t="s">
        <v>138</v>
      </c>
      <c r="AU222" s="23" t="s">
        <v>84</v>
      </c>
      <c r="AY222" s="23" t="s">
        <v>135</v>
      </c>
      <c r="BE222" s="198">
        <f>IF(N222="základní",J222,0)</f>
        <v>0</v>
      </c>
      <c r="BF222" s="198">
        <f>IF(N222="snížená",J222,0)</f>
        <v>0</v>
      </c>
      <c r="BG222" s="198">
        <f>IF(N222="zákl. přenesená",J222,0)</f>
        <v>0</v>
      </c>
      <c r="BH222" s="198">
        <f>IF(N222="sníž. přenesená",J222,0)</f>
        <v>0</v>
      </c>
      <c r="BI222" s="198">
        <f>IF(N222="nulová",J222,0)</f>
        <v>0</v>
      </c>
      <c r="BJ222" s="23" t="s">
        <v>82</v>
      </c>
      <c r="BK222" s="198">
        <f>ROUND(I222*H222,2)</f>
        <v>0</v>
      </c>
      <c r="BL222" s="23" t="s">
        <v>211</v>
      </c>
      <c r="BM222" s="23" t="s">
        <v>558</v>
      </c>
    </row>
    <row r="223" spans="2:65" s="1" customFormat="1" ht="25.5" customHeight="1">
      <c r="B223" s="40"/>
      <c r="C223" s="187" t="s">
        <v>559</v>
      </c>
      <c r="D223" s="187" t="s">
        <v>138</v>
      </c>
      <c r="E223" s="188" t="s">
        <v>560</v>
      </c>
      <c r="F223" s="189" t="s">
        <v>561</v>
      </c>
      <c r="G223" s="190" t="s">
        <v>149</v>
      </c>
      <c r="H223" s="191">
        <v>1</v>
      </c>
      <c r="I223" s="192"/>
      <c r="J223" s="193">
        <f>ROUND(I223*H223,2)</f>
        <v>0</v>
      </c>
      <c r="K223" s="189" t="s">
        <v>21</v>
      </c>
      <c r="L223" s="60"/>
      <c r="M223" s="194" t="s">
        <v>21</v>
      </c>
      <c r="N223" s="195" t="s">
        <v>45</v>
      </c>
      <c r="O223" s="41"/>
      <c r="P223" s="196">
        <f>O223*H223</f>
        <v>0</v>
      </c>
      <c r="Q223" s="196">
        <v>0</v>
      </c>
      <c r="R223" s="196">
        <f>Q223*H223</f>
        <v>0</v>
      </c>
      <c r="S223" s="196">
        <v>1.8E-3</v>
      </c>
      <c r="T223" s="197">
        <f>S223*H223</f>
        <v>1.8E-3</v>
      </c>
      <c r="AR223" s="23" t="s">
        <v>211</v>
      </c>
      <c r="AT223" s="23" t="s">
        <v>138</v>
      </c>
      <c r="AU223" s="23" t="s">
        <v>84</v>
      </c>
      <c r="AY223" s="23" t="s">
        <v>135</v>
      </c>
      <c r="BE223" s="198">
        <f>IF(N223="základní",J223,0)</f>
        <v>0</v>
      </c>
      <c r="BF223" s="198">
        <f>IF(N223="snížená",J223,0)</f>
        <v>0</v>
      </c>
      <c r="BG223" s="198">
        <f>IF(N223="zákl. přenesená",J223,0)</f>
        <v>0</v>
      </c>
      <c r="BH223" s="198">
        <f>IF(N223="sníž. přenesená",J223,0)</f>
        <v>0</v>
      </c>
      <c r="BI223" s="198">
        <f>IF(N223="nulová",J223,0)</f>
        <v>0</v>
      </c>
      <c r="BJ223" s="23" t="s">
        <v>82</v>
      </c>
      <c r="BK223" s="198">
        <f>ROUND(I223*H223,2)</f>
        <v>0</v>
      </c>
      <c r="BL223" s="23" t="s">
        <v>211</v>
      </c>
      <c r="BM223" s="23" t="s">
        <v>562</v>
      </c>
    </row>
    <row r="224" spans="2:65" s="11" customFormat="1">
      <c r="B224" s="199"/>
      <c r="C224" s="200"/>
      <c r="D224" s="201" t="s">
        <v>145</v>
      </c>
      <c r="E224" s="202" t="s">
        <v>21</v>
      </c>
      <c r="F224" s="203" t="s">
        <v>189</v>
      </c>
      <c r="G224" s="200"/>
      <c r="H224" s="204">
        <v>1</v>
      </c>
      <c r="I224" s="205"/>
      <c r="J224" s="200"/>
      <c r="K224" s="200"/>
      <c r="L224" s="206"/>
      <c r="M224" s="207"/>
      <c r="N224" s="208"/>
      <c r="O224" s="208"/>
      <c r="P224" s="208"/>
      <c r="Q224" s="208"/>
      <c r="R224" s="208"/>
      <c r="S224" s="208"/>
      <c r="T224" s="209"/>
      <c r="AT224" s="210" t="s">
        <v>145</v>
      </c>
      <c r="AU224" s="210" t="s">
        <v>84</v>
      </c>
      <c r="AV224" s="11" t="s">
        <v>84</v>
      </c>
      <c r="AW224" s="11" t="s">
        <v>37</v>
      </c>
      <c r="AX224" s="11" t="s">
        <v>82</v>
      </c>
      <c r="AY224" s="210" t="s">
        <v>135</v>
      </c>
    </row>
    <row r="225" spans="2:65" s="1" customFormat="1" ht="16.5" customHeight="1">
      <c r="B225" s="40"/>
      <c r="C225" s="187" t="s">
        <v>563</v>
      </c>
      <c r="D225" s="187" t="s">
        <v>138</v>
      </c>
      <c r="E225" s="188" t="s">
        <v>564</v>
      </c>
      <c r="F225" s="189" t="s">
        <v>565</v>
      </c>
      <c r="G225" s="190" t="s">
        <v>245</v>
      </c>
      <c r="H225" s="191">
        <v>1.9E-2</v>
      </c>
      <c r="I225" s="192"/>
      <c r="J225" s="193">
        <f>ROUND(I225*H225,2)</f>
        <v>0</v>
      </c>
      <c r="K225" s="189" t="s">
        <v>142</v>
      </c>
      <c r="L225" s="60"/>
      <c r="M225" s="194" t="s">
        <v>21</v>
      </c>
      <c r="N225" s="195" t="s">
        <v>45</v>
      </c>
      <c r="O225" s="41"/>
      <c r="P225" s="196">
        <f>O225*H225</f>
        <v>0</v>
      </c>
      <c r="Q225" s="196">
        <v>0</v>
      </c>
      <c r="R225" s="196">
        <f>Q225*H225</f>
        <v>0</v>
      </c>
      <c r="S225" s="196">
        <v>0</v>
      </c>
      <c r="T225" s="197">
        <f>S225*H225</f>
        <v>0</v>
      </c>
      <c r="AR225" s="23" t="s">
        <v>211</v>
      </c>
      <c r="AT225" s="23" t="s">
        <v>138</v>
      </c>
      <c r="AU225" s="23" t="s">
        <v>84</v>
      </c>
      <c r="AY225" s="23" t="s">
        <v>135</v>
      </c>
      <c r="BE225" s="198">
        <f>IF(N225="základní",J225,0)</f>
        <v>0</v>
      </c>
      <c r="BF225" s="198">
        <f>IF(N225="snížená",J225,0)</f>
        <v>0</v>
      </c>
      <c r="BG225" s="198">
        <f>IF(N225="zákl. přenesená",J225,0)</f>
        <v>0</v>
      </c>
      <c r="BH225" s="198">
        <f>IF(N225="sníž. přenesená",J225,0)</f>
        <v>0</v>
      </c>
      <c r="BI225" s="198">
        <f>IF(N225="nulová",J225,0)</f>
        <v>0</v>
      </c>
      <c r="BJ225" s="23" t="s">
        <v>82</v>
      </c>
      <c r="BK225" s="198">
        <f>ROUND(I225*H225,2)</f>
        <v>0</v>
      </c>
      <c r="BL225" s="23" t="s">
        <v>211</v>
      </c>
      <c r="BM225" s="23" t="s">
        <v>566</v>
      </c>
    </row>
    <row r="226" spans="2:65" s="1" customFormat="1" ht="16.5" customHeight="1">
      <c r="B226" s="40"/>
      <c r="C226" s="187" t="s">
        <v>567</v>
      </c>
      <c r="D226" s="187" t="s">
        <v>138</v>
      </c>
      <c r="E226" s="188" t="s">
        <v>568</v>
      </c>
      <c r="F226" s="189" t="s">
        <v>569</v>
      </c>
      <c r="G226" s="190" t="s">
        <v>245</v>
      </c>
      <c r="H226" s="191">
        <v>1.9E-2</v>
      </c>
      <c r="I226" s="192"/>
      <c r="J226" s="193">
        <f>ROUND(I226*H226,2)</f>
        <v>0</v>
      </c>
      <c r="K226" s="189" t="s">
        <v>142</v>
      </c>
      <c r="L226" s="60"/>
      <c r="M226" s="194" t="s">
        <v>21</v>
      </c>
      <c r="N226" s="195" t="s">
        <v>45</v>
      </c>
      <c r="O226" s="41"/>
      <c r="P226" s="196">
        <f>O226*H226</f>
        <v>0</v>
      </c>
      <c r="Q226" s="196">
        <v>0</v>
      </c>
      <c r="R226" s="196">
        <f>Q226*H226</f>
        <v>0</v>
      </c>
      <c r="S226" s="196">
        <v>0</v>
      </c>
      <c r="T226" s="197">
        <f>S226*H226</f>
        <v>0</v>
      </c>
      <c r="AR226" s="23" t="s">
        <v>211</v>
      </c>
      <c r="AT226" s="23" t="s">
        <v>138</v>
      </c>
      <c r="AU226" s="23" t="s">
        <v>84</v>
      </c>
      <c r="AY226" s="23" t="s">
        <v>135</v>
      </c>
      <c r="BE226" s="198">
        <f>IF(N226="základní",J226,0)</f>
        <v>0</v>
      </c>
      <c r="BF226" s="198">
        <f>IF(N226="snížená",J226,0)</f>
        <v>0</v>
      </c>
      <c r="BG226" s="198">
        <f>IF(N226="zákl. přenesená",J226,0)</f>
        <v>0</v>
      </c>
      <c r="BH226" s="198">
        <f>IF(N226="sníž. přenesená",J226,0)</f>
        <v>0</v>
      </c>
      <c r="BI226" s="198">
        <f>IF(N226="nulová",J226,0)</f>
        <v>0</v>
      </c>
      <c r="BJ226" s="23" t="s">
        <v>82</v>
      </c>
      <c r="BK226" s="198">
        <f>ROUND(I226*H226,2)</f>
        <v>0</v>
      </c>
      <c r="BL226" s="23" t="s">
        <v>211</v>
      </c>
      <c r="BM226" s="23" t="s">
        <v>570</v>
      </c>
    </row>
    <row r="227" spans="2:65" s="1" customFormat="1" ht="16.5" customHeight="1">
      <c r="B227" s="40"/>
      <c r="C227" s="187" t="s">
        <v>571</v>
      </c>
      <c r="D227" s="187" t="s">
        <v>138</v>
      </c>
      <c r="E227" s="188" t="s">
        <v>572</v>
      </c>
      <c r="F227" s="189" t="s">
        <v>573</v>
      </c>
      <c r="G227" s="190" t="s">
        <v>245</v>
      </c>
      <c r="H227" s="191">
        <v>1.9E-2</v>
      </c>
      <c r="I227" s="192"/>
      <c r="J227" s="193">
        <f>ROUND(I227*H227,2)</f>
        <v>0</v>
      </c>
      <c r="K227" s="189" t="s">
        <v>142</v>
      </c>
      <c r="L227" s="60"/>
      <c r="M227" s="194" t="s">
        <v>21</v>
      </c>
      <c r="N227" s="195" t="s">
        <v>45</v>
      </c>
      <c r="O227" s="41"/>
      <c r="P227" s="196">
        <f>O227*H227</f>
        <v>0</v>
      </c>
      <c r="Q227" s="196">
        <v>0</v>
      </c>
      <c r="R227" s="196">
        <f>Q227*H227</f>
        <v>0</v>
      </c>
      <c r="S227" s="196">
        <v>0</v>
      </c>
      <c r="T227" s="197">
        <f>S227*H227</f>
        <v>0</v>
      </c>
      <c r="AR227" s="23" t="s">
        <v>211</v>
      </c>
      <c r="AT227" s="23" t="s">
        <v>138</v>
      </c>
      <c r="AU227" s="23" t="s">
        <v>84</v>
      </c>
      <c r="AY227" s="23" t="s">
        <v>135</v>
      </c>
      <c r="BE227" s="198">
        <f>IF(N227="základní",J227,0)</f>
        <v>0</v>
      </c>
      <c r="BF227" s="198">
        <f>IF(N227="snížená",J227,0)</f>
        <v>0</v>
      </c>
      <c r="BG227" s="198">
        <f>IF(N227="zákl. přenesená",J227,0)</f>
        <v>0</v>
      </c>
      <c r="BH227" s="198">
        <f>IF(N227="sníž. přenesená",J227,0)</f>
        <v>0</v>
      </c>
      <c r="BI227" s="198">
        <f>IF(N227="nulová",J227,0)</f>
        <v>0</v>
      </c>
      <c r="BJ227" s="23" t="s">
        <v>82</v>
      </c>
      <c r="BK227" s="198">
        <f>ROUND(I227*H227,2)</f>
        <v>0</v>
      </c>
      <c r="BL227" s="23" t="s">
        <v>211</v>
      </c>
      <c r="BM227" s="23" t="s">
        <v>574</v>
      </c>
    </row>
    <row r="228" spans="2:65" s="10" customFormat="1" ht="29.85" customHeight="1">
      <c r="B228" s="171"/>
      <c r="C228" s="172"/>
      <c r="D228" s="173" t="s">
        <v>73</v>
      </c>
      <c r="E228" s="185" t="s">
        <v>575</v>
      </c>
      <c r="F228" s="185" t="s">
        <v>576</v>
      </c>
      <c r="G228" s="172"/>
      <c r="H228" s="172"/>
      <c r="I228" s="175"/>
      <c r="J228" s="186">
        <f>BK228</f>
        <v>0</v>
      </c>
      <c r="K228" s="172"/>
      <c r="L228" s="177"/>
      <c r="M228" s="178"/>
      <c r="N228" s="179"/>
      <c r="O228" s="179"/>
      <c r="P228" s="180">
        <f>SUM(P229:P230)</f>
        <v>0</v>
      </c>
      <c r="Q228" s="179"/>
      <c r="R228" s="180">
        <f>SUM(R229:R230)</f>
        <v>0</v>
      </c>
      <c r="S228" s="179"/>
      <c r="T228" s="181">
        <f>SUM(T229:T230)</f>
        <v>1.492</v>
      </c>
      <c r="AR228" s="182" t="s">
        <v>84</v>
      </c>
      <c r="AT228" s="183" t="s">
        <v>73</v>
      </c>
      <c r="AU228" s="183" t="s">
        <v>82</v>
      </c>
      <c r="AY228" s="182" t="s">
        <v>135</v>
      </c>
      <c r="BK228" s="184">
        <f>SUM(BK229:BK230)</f>
        <v>0</v>
      </c>
    </row>
    <row r="229" spans="2:65" s="1" customFormat="1" ht="16.5" customHeight="1">
      <c r="B229" s="40"/>
      <c r="C229" s="187" t="s">
        <v>577</v>
      </c>
      <c r="D229" s="187" t="s">
        <v>138</v>
      </c>
      <c r="E229" s="188" t="s">
        <v>578</v>
      </c>
      <c r="F229" s="189" t="s">
        <v>579</v>
      </c>
      <c r="G229" s="190" t="s">
        <v>141</v>
      </c>
      <c r="H229" s="191">
        <v>59.68</v>
      </c>
      <c r="I229" s="192"/>
      <c r="J229" s="193">
        <f>ROUND(I229*H229,2)</f>
        <v>0</v>
      </c>
      <c r="K229" s="189" t="s">
        <v>142</v>
      </c>
      <c r="L229" s="60"/>
      <c r="M229" s="194" t="s">
        <v>21</v>
      </c>
      <c r="N229" s="195" t="s">
        <v>45</v>
      </c>
      <c r="O229" s="41"/>
      <c r="P229" s="196">
        <f>O229*H229</f>
        <v>0</v>
      </c>
      <c r="Q229" s="196">
        <v>0</v>
      </c>
      <c r="R229" s="196">
        <f>Q229*H229</f>
        <v>0</v>
      </c>
      <c r="S229" s="196">
        <v>2.5000000000000001E-2</v>
      </c>
      <c r="T229" s="197">
        <f>S229*H229</f>
        <v>1.492</v>
      </c>
      <c r="AR229" s="23" t="s">
        <v>211</v>
      </c>
      <c r="AT229" s="23" t="s">
        <v>138</v>
      </c>
      <c r="AU229" s="23" t="s">
        <v>84</v>
      </c>
      <c r="AY229" s="23" t="s">
        <v>135</v>
      </c>
      <c r="BE229" s="198">
        <f>IF(N229="základní",J229,0)</f>
        <v>0</v>
      </c>
      <c r="BF229" s="198">
        <f>IF(N229="snížená",J229,0)</f>
        <v>0</v>
      </c>
      <c r="BG229" s="198">
        <f>IF(N229="zákl. přenesená",J229,0)</f>
        <v>0</v>
      </c>
      <c r="BH229" s="198">
        <f>IF(N229="sníž. přenesená",J229,0)</f>
        <v>0</v>
      </c>
      <c r="BI229" s="198">
        <f>IF(N229="nulová",J229,0)</f>
        <v>0</v>
      </c>
      <c r="BJ229" s="23" t="s">
        <v>82</v>
      </c>
      <c r="BK229" s="198">
        <f>ROUND(I229*H229,2)</f>
        <v>0</v>
      </c>
      <c r="BL229" s="23" t="s">
        <v>211</v>
      </c>
      <c r="BM229" s="23" t="s">
        <v>580</v>
      </c>
    </row>
    <row r="230" spans="2:65" s="11" customFormat="1">
      <c r="B230" s="199"/>
      <c r="C230" s="200"/>
      <c r="D230" s="201" t="s">
        <v>145</v>
      </c>
      <c r="E230" s="202" t="s">
        <v>21</v>
      </c>
      <c r="F230" s="203" t="s">
        <v>581</v>
      </c>
      <c r="G230" s="200"/>
      <c r="H230" s="204">
        <v>59.68</v>
      </c>
      <c r="I230" s="205"/>
      <c r="J230" s="200"/>
      <c r="K230" s="200"/>
      <c r="L230" s="206"/>
      <c r="M230" s="207"/>
      <c r="N230" s="208"/>
      <c r="O230" s="208"/>
      <c r="P230" s="208"/>
      <c r="Q230" s="208"/>
      <c r="R230" s="208"/>
      <c r="S230" s="208"/>
      <c r="T230" s="209"/>
      <c r="AT230" s="210" t="s">
        <v>145</v>
      </c>
      <c r="AU230" s="210" t="s">
        <v>84</v>
      </c>
      <c r="AV230" s="11" t="s">
        <v>84</v>
      </c>
      <c r="AW230" s="11" t="s">
        <v>37</v>
      </c>
      <c r="AX230" s="11" t="s">
        <v>82</v>
      </c>
      <c r="AY230" s="210" t="s">
        <v>135</v>
      </c>
    </row>
    <row r="231" spans="2:65" s="10" customFormat="1" ht="29.85" customHeight="1">
      <c r="B231" s="171"/>
      <c r="C231" s="172"/>
      <c r="D231" s="173" t="s">
        <v>73</v>
      </c>
      <c r="E231" s="185" t="s">
        <v>582</v>
      </c>
      <c r="F231" s="185" t="s">
        <v>583</v>
      </c>
      <c r="G231" s="172"/>
      <c r="H231" s="172"/>
      <c r="I231" s="175"/>
      <c r="J231" s="186">
        <f>BK231</f>
        <v>0</v>
      </c>
      <c r="K231" s="172"/>
      <c r="L231" s="177"/>
      <c r="M231" s="178"/>
      <c r="N231" s="179"/>
      <c r="O231" s="179"/>
      <c r="P231" s="180">
        <f>SUM(P232:P255)</f>
        <v>0</v>
      </c>
      <c r="Q231" s="179"/>
      <c r="R231" s="180">
        <f>SUM(R232:R255)</f>
        <v>0.55209383999999995</v>
      </c>
      <c r="S231" s="179"/>
      <c r="T231" s="181">
        <f>SUM(T232:T255)</f>
        <v>0</v>
      </c>
      <c r="AR231" s="182" t="s">
        <v>84</v>
      </c>
      <c r="AT231" s="183" t="s">
        <v>73</v>
      </c>
      <c r="AU231" s="183" t="s">
        <v>82</v>
      </c>
      <c r="AY231" s="182" t="s">
        <v>135</v>
      </c>
      <c r="BK231" s="184">
        <f>SUM(BK232:BK255)</f>
        <v>0</v>
      </c>
    </row>
    <row r="232" spans="2:65" s="1" customFormat="1" ht="16.5" customHeight="1">
      <c r="B232" s="40"/>
      <c r="C232" s="187" t="s">
        <v>584</v>
      </c>
      <c r="D232" s="187" t="s">
        <v>138</v>
      </c>
      <c r="E232" s="188" t="s">
        <v>585</v>
      </c>
      <c r="F232" s="189" t="s">
        <v>586</v>
      </c>
      <c r="G232" s="190" t="s">
        <v>141</v>
      </c>
      <c r="H232" s="191">
        <v>58.68</v>
      </c>
      <c r="I232" s="192"/>
      <c r="J232" s="193">
        <f>ROUND(I232*H232,2)</f>
        <v>0</v>
      </c>
      <c r="K232" s="189" t="s">
        <v>142</v>
      </c>
      <c r="L232" s="60"/>
      <c r="M232" s="194" t="s">
        <v>21</v>
      </c>
      <c r="N232" s="195" t="s">
        <v>45</v>
      </c>
      <c r="O232" s="41"/>
      <c r="P232" s="196">
        <f>O232*H232</f>
        <v>0</v>
      </c>
      <c r="Q232" s="196">
        <v>0</v>
      </c>
      <c r="R232" s="196">
        <f>Q232*H232</f>
        <v>0</v>
      </c>
      <c r="S232" s="196">
        <v>0</v>
      </c>
      <c r="T232" s="197">
        <f>S232*H232</f>
        <v>0</v>
      </c>
      <c r="AR232" s="23" t="s">
        <v>211</v>
      </c>
      <c r="AT232" s="23" t="s">
        <v>138</v>
      </c>
      <c r="AU232" s="23" t="s">
        <v>84</v>
      </c>
      <c r="AY232" s="23" t="s">
        <v>135</v>
      </c>
      <c r="BE232" s="198">
        <f>IF(N232="základní",J232,0)</f>
        <v>0</v>
      </c>
      <c r="BF232" s="198">
        <f>IF(N232="snížená",J232,0)</f>
        <v>0</v>
      </c>
      <c r="BG232" s="198">
        <f>IF(N232="zákl. přenesená",J232,0)</f>
        <v>0</v>
      </c>
      <c r="BH232" s="198">
        <f>IF(N232="sníž. přenesená",J232,0)</f>
        <v>0</v>
      </c>
      <c r="BI232" s="198">
        <f>IF(N232="nulová",J232,0)</f>
        <v>0</v>
      </c>
      <c r="BJ232" s="23" t="s">
        <v>82</v>
      </c>
      <c r="BK232" s="198">
        <f>ROUND(I232*H232,2)</f>
        <v>0</v>
      </c>
      <c r="BL232" s="23" t="s">
        <v>211</v>
      </c>
      <c r="BM232" s="23" t="s">
        <v>587</v>
      </c>
    </row>
    <row r="233" spans="2:65" s="11" customFormat="1">
      <c r="B233" s="199"/>
      <c r="C233" s="200"/>
      <c r="D233" s="201" t="s">
        <v>145</v>
      </c>
      <c r="E233" s="202" t="s">
        <v>21</v>
      </c>
      <c r="F233" s="203" t="s">
        <v>183</v>
      </c>
      <c r="G233" s="200"/>
      <c r="H233" s="204">
        <v>58.68</v>
      </c>
      <c r="I233" s="205"/>
      <c r="J233" s="200"/>
      <c r="K233" s="200"/>
      <c r="L233" s="206"/>
      <c r="M233" s="207"/>
      <c r="N233" s="208"/>
      <c r="O233" s="208"/>
      <c r="P233" s="208"/>
      <c r="Q233" s="208"/>
      <c r="R233" s="208"/>
      <c r="S233" s="208"/>
      <c r="T233" s="209"/>
      <c r="AT233" s="210" t="s">
        <v>145</v>
      </c>
      <c r="AU233" s="210" t="s">
        <v>84</v>
      </c>
      <c r="AV233" s="11" t="s">
        <v>84</v>
      </c>
      <c r="AW233" s="11" t="s">
        <v>37</v>
      </c>
      <c r="AX233" s="11" t="s">
        <v>82</v>
      </c>
      <c r="AY233" s="210" t="s">
        <v>135</v>
      </c>
    </row>
    <row r="234" spans="2:65" s="1" customFormat="1" ht="16.5" customHeight="1">
      <c r="B234" s="40"/>
      <c r="C234" s="187" t="s">
        <v>588</v>
      </c>
      <c r="D234" s="187" t="s">
        <v>138</v>
      </c>
      <c r="E234" s="188" t="s">
        <v>589</v>
      </c>
      <c r="F234" s="189" t="s">
        <v>590</v>
      </c>
      <c r="G234" s="190" t="s">
        <v>141</v>
      </c>
      <c r="H234" s="191">
        <v>59.68</v>
      </c>
      <c r="I234" s="192"/>
      <c r="J234" s="193">
        <f>ROUND(I234*H234,2)</f>
        <v>0</v>
      </c>
      <c r="K234" s="189" t="s">
        <v>142</v>
      </c>
      <c r="L234" s="60"/>
      <c r="M234" s="194" t="s">
        <v>21</v>
      </c>
      <c r="N234" s="195" t="s">
        <v>45</v>
      </c>
      <c r="O234" s="41"/>
      <c r="P234" s="196">
        <f>O234*H234</f>
        <v>0</v>
      </c>
      <c r="Q234" s="196">
        <v>0</v>
      </c>
      <c r="R234" s="196">
        <f>Q234*H234</f>
        <v>0</v>
      </c>
      <c r="S234" s="196">
        <v>0</v>
      </c>
      <c r="T234" s="197">
        <f>S234*H234</f>
        <v>0</v>
      </c>
      <c r="AR234" s="23" t="s">
        <v>211</v>
      </c>
      <c r="AT234" s="23" t="s">
        <v>138</v>
      </c>
      <c r="AU234" s="23" t="s">
        <v>84</v>
      </c>
      <c r="AY234" s="23" t="s">
        <v>135</v>
      </c>
      <c r="BE234" s="198">
        <f>IF(N234="základní",J234,0)</f>
        <v>0</v>
      </c>
      <c r="BF234" s="198">
        <f>IF(N234="snížená",J234,0)</f>
        <v>0</v>
      </c>
      <c r="BG234" s="198">
        <f>IF(N234="zákl. přenesená",J234,0)</f>
        <v>0</v>
      </c>
      <c r="BH234" s="198">
        <f>IF(N234="sníž. přenesená",J234,0)</f>
        <v>0</v>
      </c>
      <c r="BI234" s="198">
        <f>IF(N234="nulová",J234,0)</f>
        <v>0</v>
      </c>
      <c r="BJ234" s="23" t="s">
        <v>82</v>
      </c>
      <c r="BK234" s="198">
        <f>ROUND(I234*H234,2)</f>
        <v>0</v>
      </c>
      <c r="BL234" s="23" t="s">
        <v>211</v>
      </c>
      <c r="BM234" s="23" t="s">
        <v>591</v>
      </c>
    </row>
    <row r="235" spans="2:65" s="1" customFormat="1" ht="25.5" customHeight="1">
      <c r="B235" s="40"/>
      <c r="C235" s="187" t="s">
        <v>592</v>
      </c>
      <c r="D235" s="187" t="s">
        <v>138</v>
      </c>
      <c r="E235" s="188" t="s">
        <v>593</v>
      </c>
      <c r="F235" s="189" t="s">
        <v>594</v>
      </c>
      <c r="G235" s="190" t="s">
        <v>141</v>
      </c>
      <c r="H235" s="191">
        <v>59.68</v>
      </c>
      <c r="I235" s="192"/>
      <c r="J235" s="193">
        <f>ROUND(I235*H235,2)</f>
        <v>0</v>
      </c>
      <c r="K235" s="189" t="s">
        <v>142</v>
      </c>
      <c r="L235" s="60"/>
      <c r="M235" s="194" t="s">
        <v>21</v>
      </c>
      <c r="N235" s="195" t="s">
        <v>45</v>
      </c>
      <c r="O235" s="41"/>
      <c r="P235" s="196">
        <f>O235*H235</f>
        <v>0</v>
      </c>
      <c r="Q235" s="196">
        <v>3.0000000000000001E-5</v>
      </c>
      <c r="R235" s="196">
        <f>Q235*H235</f>
        <v>1.7903999999999999E-3</v>
      </c>
      <c r="S235" s="196">
        <v>0</v>
      </c>
      <c r="T235" s="197">
        <f>S235*H235</f>
        <v>0</v>
      </c>
      <c r="AR235" s="23" t="s">
        <v>211</v>
      </c>
      <c r="AT235" s="23" t="s">
        <v>138</v>
      </c>
      <c r="AU235" s="23" t="s">
        <v>84</v>
      </c>
      <c r="AY235" s="23" t="s">
        <v>135</v>
      </c>
      <c r="BE235" s="198">
        <f>IF(N235="základní",J235,0)</f>
        <v>0</v>
      </c>
      <c r="BF235" s="198">
        <f>IF(N235="snížená",J235,0)</f>
        <v>0</v>
      </c>
      <c r="BG235" s="198">
        <f>IF(N235="zákl. přenesená",J235,0)</f>
        <v>0</v>
      </c>
      <c r="BH235" s="198">
        <f>IF(N235="sníž. přenesená",J235,0)</f>
        <v>0</v>
      </c>
      <c r="BI235" s="198">
        <f>IF(N235="nulová",J235,0)</f>
        <v>0</v>
      </c>
      <c r="BJ235" s="23" t="s">
        <v>82</v>
      </c>
      <c r="BK235" s="198">
        <f>ROUND(I235*H235,2)</f>
        <v>0</v>
      </c>
      <c r="BL235" s="23" t="s">
        <v>211</v>
      </c>
      <c r="BM235" s="23" t="s">
        <v>595</v>
      </c>
    </row>
    <row r="236" spans="2:65" s="1" customFormat="1" ht="16.5" customHeight="1">
      <c r="B236" s="40"/>
      <c r="C236" s="187" t="s">
        <v>596</v>
      </c>
      <c r="D236" s="187" t="s">
        <v>138</v>
      </c>
      <c r="E236" s="188" t="s">
        <v>597</v>
      </c>
      <c r="F236" s="189" t="s">
        <v>598</v>
      </c>
      <c r="G236" s="190" t="s">
        <v>141</v>
      </c>
      <c r="H236" s="191">
        <v>59.68</v>
      </c>
      <c r="I236" s="192"/>
      <c r="J236" s="193">
        <f>ROUND(I236*H236,2)</f>
        <v>0</v>
      </c>
      <c r="K236" s="189" t="s">
        <v>142</v>
      </c>
      <c r="L236" s="60"/>
      <c r="M236" s="194" t="s">
        <v>21</v>
      </c>
      <c r="N236" s="195" t="s">
        <v>45</v>
      </c>
      <c r="O236" s="41"/>
      <c r="P236" s="196">
        <f>O236*H236</f>
        <v>0</v>
      </c>
      <c r="Q236" s="196">
        <v>4.4999999999999997E-3</v>
      </c>
      <c r="R236" s="196">
        <f>Q236*H236</f>
        <v>0.26855999999999997</v>
      </c>
      <c r="S236" s="196">
        <v>0</v>
      </c>
      <c r="T236" s="197">
        <f>S236*H236</f>
        <v>0</v>
      </c>
      <c r="AR236" s="23" t="s">
        <v>211</v>
      </c>
      <c r="AT236" s="23" t="s">
        <v>138</v>
      </c>
      <c r="AU236" s="23" t="s">
        <v>84</v>
      </c>
      <c r="AY236" s="23" t="s">
        <v>135</v>
      </c>
      <c r="BE236" s="198">
        <f>IF(N236="základní",J236,0)</f>
        <v>0</v>
      </c>
      <c r="BF236" s="198">
        <f>IF(N236="snížená",J236,0)</f>
        <v>0</v>
      </c>
      <c r="BG236" s="198">
        <f>IF(N236="zákl. přenesená",J236,0)</f>
        <v>0</v>
      </c>
      <c r="BH236" s="198">
        <f>IF(N236="sníž. přenesená",J236,0)</f>
        <v>0</v>
      </c>
      <c r="BI236" s="198">
        <f>IF(N236="nulová",J236,0)</f>
        <v>0</v>
      </c>
      <c r="BJ236" s="23" t="s">
        <v>82</v>
      </c>
      <c r="BK236" s="198">
        <f>ROUND(I236*H236,2)</f>
        <v>0</v>
      </c>
      <c r="BL236" s="23" t="s">
        <v>211</v>
      </c>
      <c r="BM236" s="23" t="s">
        <v>599</v>
      </c>
    </row>
    <row r="237" spans="2:65" s="1" customFormat="1" ht="16.5" customHeight="1">
      <c r="B237" s="40"/>
      <c r="C237" s="187" t="s">
        <v>600</v>
      </c>
      <c r="D237" s="187" t="s">
        <v>138</v>
      </c>
      <c r="E237" s="188" t="s">
        <v>601</v>
      </c>
      <c r="F237" s="189" t="s">
        <v>602</v>
      </c>
      <c r="G237" s="190" t="s">
        <v>141</v>
      </c>
      <c r="H237" s="191">
        <v>58.68</v>
      </c>
      <c r="I237" s="192"/>
      <c r="J237" s="193">
        <f>ROUND(I237*H237,2)</f>
        <v>0</v>
      </c>
      <c r="K237" s="189" t="s">
        <v>142</v>
      </c>
      <c r="L237" s="60"/>
      <c r="M237" s="194" t="s">
        <v>21</v>
      </c>
      <c r="N237" s="195" t="s">
        <v>45</v>
      </c>
      <c r="O237" s="41"/>
      <c r="P237" s="196">
        <f>O237*H237</f>
        <v>0</v>
      </c>
      <c r="Q237" s="196">
        <v>2.9999999999999997E-4</v>
      </c>
      <c r="R237" s="196">
        <f>Q237*H237</f>
        <v>1.7603999999999998E-2</v>
      </c>
      <c r="S237" s="196">
        <v>0</v>
      </c>
      <c r="T237" s="197">
        <f>S237*H237</f>
        <v>0</v>
      </c>
      <c r="AR237" s="23" t="s">
        <v>211</v>
      </c>
      <c r="AT237" s="23" t="s">
        <v>138</v>
      </c>
      <c r="AU237" s="23" t="s">
        <v>84</v>
      </c>
      <c r="AY237" s="23" t="s">
        <v>135</v>
      </c>
      <c r="BE237" s="198">
        <f>IF(N237="základní",J237,0)</f>
        <v>0</v>
      </c>
      <c r="BF237" s="198">
        <f>IF(N237="snížená",J237,0)</f>
        <v>0</v>
      </c>
      <c r="BG237" s="198">
        <f>IF(N237="zákl. přenesená",J237,0)</f>
        <v>0</v>
      </c>
      <c r="BH237" s="198">
        <f>IF(N237="sníž. přenesená",J237,0)</f>
        <v>0</v>
      </c>
      <c r="BI237" s="198">
        <f>IF(N237="nulová",J237,0)</f>
        <v>0</v>
      </c>
      <c r="BJ237" s="23" t="s">
        <v>82</v>
      </c>
      <c r="BK237" s="198">
        <f>ROUND(I237*H237,2)</f>
        <v>0</v>
      </c>
      <c r="BL237" s="23" t="s">
        <v>211</v>
      </c>
      <c r="BM237" s="23" t="s">
        <v>603</v>
      </c>
    </row>
    <row r="238" spans="2:65" s="11" customFormat="1">
      <c r="B238" s="199"/>
      <c r="C238" s="200"/>
      <c r="D238" s="201" t="s">
        <v>145</v>
      </c>
      <c r="E238" s="202" t="s">
        <v>21</v>
      </c>
      <c r="F238" s="203" t="s">
        <v>604</v>
      </c>
      <c r="G238" s="200"/>
      <c r="H238" s="204">
        <v>58.68</v>
      </c>
      <c r="I238" s="205"/>
      <c r="J238" s="200"/>
      <c r="K238" s="200"/>
      <c r="L238" s="206"/>
      <c r="M238" s="207"/>
      <c r="N238" s="208"/>
      <c r="O238" s="208"/>
      <c r="P238" s="208"/>
      <c r="Q238" s="208"/>
      <c r="R238" s="208"/>
      <c r="S238" s="208"/>
      <c r="T238" s="209"/>
      <c r="AT238" s="210" t="s">
        <v>145</v>
      </c>
      <c r="AU238" s="210" t="s">
        <v>84</v>
      </c>
      <c r="AV238" s="11" t="s">
        <v>84</v>
      </c>
      <c r="AW238" s="11" t="s">
        <v>37</v>
      </c>
      <c r="AX238" s="11" t="s">
        <v>82</v>
      </c>
      <c r="AY238" s="210" t="s">
        <v>135</v>
      </c>
    </row>
    <row r="239" spans="2:65" s="1" customFormat="1" ht="16.5" customHeight="1">
      <c r="B239" s="40"/>
      <c r="C239" s="232" t="s">
        <v>605</v>
      </c>
      <c r="D239" s="232" t="s">
        <v>191</v>
      </c>
      <c r="E239" s="233" t="s">
        <v>606</v>
      </c>
      <c r="F239" s="234" t="s">
        <v>607</v>
      </c>
      <c r="G239" s="235" t="s">
        <v>141</v>
      </c>
      <c r="H239" s="236">
        <v>64.548000000000002</v>
      </c>
      <c r="I239" s="237"/>
      <c r="J239" s="238">
        <f>ROUND(I239*H239,2)</f>
        <v>0</v>
      </c>
      <c r="K239" s="234" t="s">
        <v>142</v>
      </c>
      <c r="L239" s="239"/>
      <c r="M239" s="240" t="s">
        <v>21</v>
      </c>
      <c r="N239" s="241" t="s">
        <v>45</v>
      </c>
      <c r="O239" s="41"/>
      <c r="P239" s="196">
        <f>O239*H239</f>
        <v>0</v>
      </c>
      <c r="Q239" s="196">
        <v>4.0000000000000002E-4</v>
      </c>
      <c r="R239" s="196">
        <f>Q239*H239</f>
        <v>2.58192E-2</v>
      </c>
      <c r="S239" s="196">
        <v>0</v>
      </c>
      <c r="T239" s="197">
        <f>S239*H239</f>
        <v>0</v>
      </c>
      <c r="AR239" s="23" t="s">
        <v>290</v>
      </c>
      <c r="AT239" s="23" t="s">
        <v>191</v>
      </c>
      <c r="AU239" s="23" t="s">
        <v>84</v>
      </c>
      <c r="AY239" s="23" t="s">
        <v>135</v>
      </c>
      <c r="BE239" s="198">
        <f>IF(N239="základní",J239,0)</f>
        <v>0</v>
      </c>
      <c r="BF239" s="198">
        <f>IF(N239="snížená",J239,0)</f>
        <v>0</v>
      </c>
      <c r="BG239" s="198">
        <f>IF(N239="zákl. přenesená",J239,0)</f>
        <v>0</v>
      </c>
      <c r="BH239" s="198">
        <f>IF(N239="sníž. přenesená",J239,0)</f>
        <v>0</v>
      </c>
      <c r="BI239" s="198">
        <f>IF(N239="nulová",J239,0)</f>
        <v>0</v>
      </c>
      <c r="BJ239" s="23" t="s">
        <v>82</v>
      </c>
      <c r="BK239" s="198">
        <f>ROUND(I239*H239,2)</f>
        <v>0</v>
      </c>
      <c r="BL239" s="23" t="s">
        <v>211</v>
      </c>
      <c r="BM239" s="23" t="s">
        <v>608</v>
      </c>
    </row>
    <row r="240" spans="2:65" s="11" customFormat="1">
      <c r="B240" s="199"/>
      <c r="C240" s="200"/>
      <c r="D240" s="201" t="s">
        <v>145</v>
      </c>
      <c r="E240" s="202" t="s">
        <v>21</v>
      </c>
      <c r="F240" s="203" t="s">
        <v>609</v>
      </c>
      <c r="G240" s="200"/>
      <c r="H240" s="204">
        <v>64.548000000000002</v>
      </c>
      <c r="I240" s="205"/>
      <c r="J240" s="200"/>
      <c r="K240" s="200"/>
      <c r="L240" s="206"/>
      <c r="M240" s="207"/>
      <c r="N240" s="208"/>
      <c r="O240" s="208"/>
      <c r="P240" s="208"/>
      <c r="Q240" s="208"/>
      <c r="R240" s="208"/>
      <c r="S240" s="208"/>
      <c r="T240" s="209"/>
      <c r="AT240" s="210" t="s">
        <v>145</v>
      </c>
      <c r="AU240" s="210" t="s">
        <v>84</v>
      </c>
      <c r="AV240" s="11" t="s">
        <v>84</v>
      </c>
      <c r="AW240" s="11" t="s">
        <v>37</v>
      </c>
      <c r="AX240" s="11" t="s">
        <v>82</v>
      </c>
      <c r="AY240" s="210" t="s">
        <v>135</v>
      </c>
    </row>
    <row r="241" spans="2:65" s="1" customFormat="1" ht="16.5" customHeight="1">
      <c r="B241" s="40"/>
      <c r="C241" s="187" t="s">
        <v>610</v>
      </c>
      <c r="D241" s="187" t="s">
        <v>138</v>
      </c>
      <c r="E241" s="188" t="s">
        <v>611</v>
      </c>
      <c r="F241" s="189" t="s">
        <v>612</v>
      </c>
      <c r="G241" s="190" t="s">
        <v>141</v>
      </c>
      <c r="H241" s="191">
        <v>58.68</v>
      </c>
      <c r="I241" s="192"/>
      <c r="J241" s="193">
        <f>ROUND(I241*H241,2)</f>
        <v>0</v>
      </c>
      <c r="K241" s="189" t="s">
        <v>142</v>
      </c>
      <c r="L241" s="60"/>
      <c r="M241" s="194" t="s">
        <v>21</v>
      </c>
      <c r="N241" s="195" t="s">
        <v>45</v>
      </c>
      <c r="O241" s="41"/>
      <c r="P241" s="196">
        <f>O241*H241</f>
        <v>0</v>
      </c>
      <c r="Q241" s="196">
        <v>6.9999999999999999E-4</v>
      </c>
      <c r="R241" s="196">
        <f>Q241*H241</f>
        <v>4.1076000000000001E-2</v>
      </c>
      <c r="S241" s="196">
        <v>0</v>
      </c>
      <c r="T241" s="197">
        <f>S241*H241</f>
        <v>0</v>
      </c>
      <c r="AR241" s="23" t="s">
        <v>211</v>
      </c>
      <c r="AT241" s="23" t="s">
        <v>138</v>
      </c>
      <c r="AU241" s="23" t="s">
        <v>84</v>
      </c>
      <c r="AY241" s="23" t="s">
        <v>135</v>
      </c>
      <c r="BE241" s="198">
        <f>IF(N241="základní",J241,0)</f>
        <v>0</v>
      </c>
      <c r="BF241" s="198">
        <f>IF(N241="snížená",J241,0)</f>
        <v>0</v>
      </c>
      <c r="BG241" s="198">
        <f>IF(N241="zákl. přenesená",J241,0)</f>
        <v>0</v>
      </c>
      <c r="BH241" s="198">
        <f>IF(N241="sníž. přenesená",J241,0)</f>
        <v>0</v>
      </c>
      <c r="BI241" s="198">
        <f>IF(N241="nulová",J241,0)</f>
        <v>0</v>
      </c>
      <c r="BJ241" s="23" t="s">
        <v>82</v>
      </c>
      <c r="BK241" s="198">
        <f>ROUND(I241*H241,2)</f>
        <v>0</v>
      </c>
      <c r="BL241" s="23" t="s">
        <v>211</v>
      </c>
      <c r="BM241" s="23" t="s">
        <v>613</v>
      </c>
    </row>
    <row r="242" spans="2:65" s="11" customFormat="1">
      <c r="B242" s="199"/>
      <c r="C242" s="200"/>
      <c r="D242" s="201" t="s">
        <v>145</v>
      </c>
      <c r="E242" s="202" t="s">
        <v>21</v>
      </c>
      <c r="F242" s="203" t="s">
        <v>183</v>
      </c>
      <c r="G242" s="200"/>
      <c r="H242" s="204">
        <v>58.68</v>
      </c>
      <c r="I242" s="205"/>
      <c r="J242" s="200"/>
      <c r="K242" s="200"/>
      <c r="L242" s="206"/>
      <c r="M242" s="207"/>
      <c r="N242" s="208"/>
      <c r="O242" s="208"/>
      <c r="P242" s="208"/>
      <c r="Q242" s="208"/>
      <c r="R242" s="208"/>
      <c r="S242" s="208"/>
      <c r="T242" s="209"/>
      <c r="AT242" s="210" t="s">
        <v>145</v>
      </c>
      <c r="AU242" s="210" t="s">
        <v>84</v>
      </c>
      <c r="AV242" s="11" t="s">
        <v>84</v>
      </c>
      <c r="AW242" s="11" t="s">
        <v>37</v>
      </c>
      <c r="AX242" s="11" t="s">
        <v>82</v>
      </c>
      <c r="AY242" s="210" t="s">
        <v>135</v>
      </c>
    </row>
    <row r="243" spans="2:65" s="1" customFormat="1" ht="16.5" customHeight="1">
      <c r="B243" s="40"/>
      <c r="C243" s="232" t="s">
        <v>614</v>
      </c>
      <c r="D243" s="232" t="s">
        <v>191</v>
      </c>
      <c r="E243" s="233" t="s">
        <v>615</v>
      </c>
      <c r="F243" s="234" t="s">
        <v>616</v>
      </c>
      <c r="G243" s="235" t="s">
        <v>141</v>
      </c>
      <c r="H243" s="236">
        <v>65.647999999999996</v>
      </c>
      <c r="I243" s="237"/>
      <c r="J243" s="238">
        <f>ROUND(I243*H243,2)</f>
        <v>0</v>
      </c>
      <c r="K243" s="234" t="s">
        <v>142</v>
      </c>
      <c r="L243" s="239"/>
      <c r="M243" s="240" t="s">
        <v>21</v>
      </c>
      <c r="N243" s="241" t="s">
        <v>45</v>
      </c>
      <c r="O243" s="41"/>
      <c r="P243" s="196">
        <f>O243*H243</f>
        <v>0</v>
      </c>
      <c r="Q243" s="196">
        <v>2.8300000000000001E-3</v>
      </c>
      <c r="R243" s="196">
        <f>Q243*H243</f>
        <v>0.18578384000000001</v>
      </c>
      <c r="S243" s="196">
        <v>0</v>
      </c>
      <c r="T243" s="197">
        <f>S243*H243</f>
        <v>0</v>
      </c>
      <c r="AR243" s="23" t="s">
        <v>290</v>
      </c>
      <c r="AT243" s="23" t="s">
        <v>191</v>
      </c>
      <c r="AU243" s="23" t="s">
        <v>84</v>
      </c>
      <c r="AY243" s="23" t="s">
        <v>135</v>
      </c>
      <c r="BE243" s="198">
        <f>IF(N243="základní",J243,0)</f>
        <v>0</v>
      </c>
      <c r="BF243" s="198">
        <f>IF(N243="snížená",J243,0)</f>
        <v>0</v>
      </c>
      <c r="BG243" s="198">
        <f>IF(N243="zákl. přenesená",J243,0)</f>
        <v>0</v>
      </c>
      <c r="BH243" s="198">
        <f>IF(N243="sníž. přenesená",J243,0)</f>
        <v>0</v>
      </c>
      <c r="BI243" s="198">
        <f>IF(N243="nulová",J243,0)</f>
        <v>0</v>
      </c>
      <c r="BJ243" s="23" t="s">
        <v>82</v>
      </c>
      <c r="BK243" s="198">
        <f>ROUND(I243*H243,2)</f>
        <v>0</v>
      </c>
      <c r="BL243" s="23" t="s">
        <v>211</v>
      </c>
      <c r="BM243" s="23" t="s">
        <v>617</v>
      </c>
    </row>
    <row r="244" spans="2:65" s="11" customFormat="1">
      <c r="B244" s="199"/>
      <c r="C244" s="200"/>
      <c r="D244" s="201" t="s">
        <v>145</v>
      </c>
      <c r="E244" s="202" t="s">
        <v>21</v>
      </c>
      <c r="F244" s="203" t="s">
        <v>618</v>
      </c>
      <c r="G244" s="200"/>
      <c r="H244" s="204">
        <v>65.647999999999996</v>
      </c>
      <c r="I244" s="205"/>
      <c r="J244" s="200"/>
      <c r="K244" s="200"/>
      <c r="L244" s="206"/>
      <c r="M244" s="207"/>
      <c r="N244" s="208"/>
      <c r="O244" s="208"/>
      <c r="P244" s="208"/>
      <c r="Q244" s="208"/>
      <c r="R244" s="208"/>
      <c r="S244" s="208"/>
      <c r="T244" s="209"/>
      <c r="AT244" s="210" t="s">
        <v>145</v>
      </c>
      <c r="AU244" s="210" t="s">
        <v>84</v>
      </c>
      <c r="AV244" s="11" t="s">
        <v>84</v>
      </c>
      <c r="AW244" s="11" t="s">
        <v>37</v>
      </c>
      <c r="AX244" s="11" t="s">
        <v>82</v>
      </c>
      <c r="AY244" s="210" t="s">
        <v>135</v>
      </c>
    </row>
    <row r="245" spans="2:65" s="1" customFormat="1" ht="16.5" customHeight="1">
      <c r="B245" s="40"/>
      <c r="C245" s="187" t="s">
        <v>619</v>
      </c>
      <c r="D245" s="187" t="s">
        <v>138</v>
      </c>
      <c r="E245" s="188" t="s">
        <v>620</v>
      </c>
      <c r="F245" s="189" t="s">
        <v>621</v>
      </c>
      <c r="G245" s="190" t="s">
        <v>220</v>
      </c>
      <c r="H245" s="191">
        <v>36.200000000000003</v>
      </c>
      <c r="I245" s="192"/>
      <c r="J245" s="193">
        <f>ROUND(I245*H245,2)</f>
        <v>0</v>
      </c>
      <c r="K245" s="189" t="s">
        <v>142</v>
      </c>
      <c r="L245" s="60"/>
      <c r="M245" s="194" t="s">
        <v>21</v>
      </c>
      <c r="N245" s="195" t="s">
        <v>45</v>
      </c>
      <c r="O245" s="41"/>
      <c r="P245" s="196">
        <f>O245*H245</f>
        <v>0</v>
      </c>
      <c r="Q245" s="196">
        <v>2.0000000000000002E-5</v>
      </c>
      <c r="R245" s="196">
        <f>Q245*H245</f>
        <v>7.2400000000000014E-4</v>
      </c>
      <c r="S245" s="196">
        <v>0</v>
      </c>
      <c r="T245" s="197">
        <f>S245*H245</f>
        <v>0</v>
      </c>
      <c r="AR245" s="23" t="s">
        <v>211</v>
      </c>
      <c r="AT245" s="23" t="s">
        <v>138</v>
      </c>
      <c r="AU245" s="23" t="s">
        <v>84</v>
      </c>
      <c r="AY245" s="23" t="s">
        <v>135</v>
      </c>
      <c r="BE245" s="198">
        <f>IF(N245="základní",J245,0)</f>
        <v>0</v>
      </c>
      <c r="BF245" s="198">
        <f>IF(N245="snížená",J245,0)</f>
        <v>0</v>
      </c>
      <c r="BG245" s="198">
        <f>IF(N245="zákl. přenesená",J245,0)</f>
        <v>0</v>
      </c>
      <c r="BH245" s="198">
        <f>IF(N245="sníž. přenesená",J245,0)</f>
        <v>0</v>
      </c>
      <c r="BI245" s="198">
        <f>IF(N245="nulová",J245,0)</f>
        <v>0</v>
      </c>
      <c r="BJ245" s="23" t="s">
        <v>82</v>
      </c>
      <c r="BK245" s="198">
        <f>ROUND(I245*H245,2)</f>
        <v>0</v>
      </c>
      <c r="BL245" s="23" t="s">
        <v>211</v>
      </c>
      <c r="BM245" s="23" t="s">
        <v>622</v>
      </c>
    </row>
    <row r="246" spans="2:65" s="1" customFormat="1" ht="16.5" customHeight="1">
      <c r="B246" s="40"/>
      <c r="C246" s="187" t="s">
        <v>623</v>
      </c>
      <c r="D246" s="187" t="s">
        <v>138</v>
      </c>
      <c r="E246" s="188" t="s">
        <v>624</v>
      </c>
      <c r="F246" s="189" t="s">
        <v>625</v>
      </c>
      <c r="G246" s="190" t="s">
        <v>220</v>
      </c>
      <c r="H246" s="191">
        <v>31.15</v>
      </c>
      <c r="I246" s="192"/>
      <c r="J246" s="193">
        <f>ROUND(I246*H246,2)</f>
        <v>0</v>
      </c>
      <c r="K246" s="189" t="s">
        <v>142</v>
      </c>
      <c r="L246" s="60"/>
      <c r="M246" s="194" t="s">
        <v>21</v>
      </c>
      <c r="N246" s="195" t="s">
        <v>45</v>
      </c>
      <c r="O246" s="41"/>
      <c r="P246" s="196">
        <f>O246*H246</f>
        <v>0</v>
      </c>
      <c r="Q246" s="196">
        <v>1.0000000000000001E-5</v>
      </c>
      <c r="R246" s="196">
        <f>Q246*H246</f>
        <v>3.1150000000000004E-4</v>
      </c>
      <c r="S246" s="196">
        <v>0</v>
      </c>
      <c r="T246" s="197">
        <f>S246*H246</f>
        <v>0</v>
      </c>
      <c r="AR246" s="23" t="s">
        <v>211</v>
      </c>
      <c r="AT246" s="23" t="s">
        <v>138</v>
      </c>
      <c r="AU246" s="23" t="s">
        <v>84</v>
      </c>
      <c r="AY246" s="23" t="s">
        <v>135</v>
      </c>
      <c r="BE246" s="198">
        <f>IF(N246="základní",J246,0)</f>
        <v>0</v>
      </c>
      <c r="BF246" s="198">
        <f>IF(N246="snížená",J246,0)</f>
        <v>0</v>
      </c>
      <c r="BG246" s="198">
        <f>IF(N246="zákl. přenesená",J246,0)</f>
        <v>0</v>
      </c>
      <c r="BH246" s="198">
        <f>IF(N246="sníž. přenesená",J246,0)</f>
        <v>0</v>
      </c>
      <c r="BI246" s="198">
        <f>IF(N246="nulová",J246,0)</f>
        <v>0</v>
      </c>
      <c r="BJ246" s="23" t="s">
        <v>82</v>
      </c>
      <c r="BK246" s="198">
        <f>ROUND(I246*H246,2)</f>
        <v>0</v>
      </c>
      <c r="BL246" s="23" t="s">
        <v>211</v>
      </c>
      <c r="BM246" s="23" t="s">
        <v>626</v>
      </c>
    </row>
    <row r="247" spans="2:65" s="11" customFormat="1">
      <c r="B247" s="199"/>
      <c r="C247" s="200"/>
      <c r="D247" s="201" t="s">
        <v>145</v>
      </c>
      <c r="E247" s="202" t="s">
        <v>21</v>
      </c>
      <c r="F247" s="203" t="s">
        <v>627</v>
      </c>
      <c r="G247" s="200"/>
      <c r="H247" s="204">
        <v>31.15</v>
      </c>
      <c r="I247" s="205"/>
      <c r="J247" s="200"/>
      <c r="K247" s="200"/>
      <c r="L247" s="206"/>
      <c r="M247" s="207"/>
      <c r="N247" s="208"/>
      <c r="O247" s="208"/>
      <c r="P247" s="208"/>
      <c r="Q247" s="208"/>
      <c r="R247" s="208"/>
      <c r="S247" s="208"/>
      <c r="T247" s="209"/>
      <c r="AT247" s="210" t="s">
        <v>145</v>
      </c>
      <c r="AU247" s="210" t="s">
        <v>84</v>
      </c>
      <c r="AV247" s="11" t="s">
        <v>84</v>
      </c>
      <c r="AW247" s="11" t="s">
        <v>37</v>
      </c>
      <c r="AX247" s="11" t="s">
        <v>82</v>
      </c>
      <c r="AY247" s="210" t="s">
        <v>135</v>
      </c>
    </row>
    <row r="248" spans="2:65" s="1" customFormat="1" ht="16.5" customHeight="1">
      <c r="B248" s="40"/>
      <c r="C248" s="232" t="s">
        <v>628</v>
      </c>
      <c r="D248" s="232" t="s">
        <v>191</v>
      </c>
      <c r="E248" s="233" t="s">
        <v>629</v>
      </c>
      <c r="F248" s="234" t="s">
        <v>630</v>
      </c>
      <c r="G248" s="235" t="s">
        <v>220</v>
      </c>
      <c r="H248" s="236">
        <v>35</v>
      </c>
      <c r="I248" s="237"/>
      <c r="J248" s="238">
        <f>ROUND(I248*H248,2)</f>
        <v>0</v>
      </c>
      <c r="K248" s="234" t="s">
        <v>142</v>
      </c>
      <c r="L248" s="239"/>
      <c r="M248" s="240" t="s">
        <v>21</v>
      </c>
      <c r="N248" s="241" t="s">
        <v>45</v>
      </c>
      <c r="O248" s="41"/>
      <c r="P248" s="196">
        <f>O248*H248</f>
        <v>0</v>
      </c>
      <c r="Q248" s="196">
        <v>2.2000000000000001E-4</v>
      </c>
      <c r="R248" s="196">
        <f>Q248*H248</f>
        <v>7.7000000000000002E-3</v>
      </c>
      <c r="S248" s="196">
        <v>0</v>
      </c>
      <c r="T248" s="197">
        <f>S248*H248</f>
        <v>0</v>
      </c>
      <c r="AR248" s="23" t="s">
        <v>290</v>
      </c>
      <c r="AT248" s="23" t="s">
        <v>191</v>
      </c>
      <c r="AU248" s="23" t="s">
        <v>84</v>
      </c>
      <c r="AY248" s="23" t="s">
        <v>135</v>
      </c>
      <c r="BE248" s="198">
        <f>IF(N248="základní",J248,0)</f>
        <v>0</v>
      </c>
      <c r="BF248" s="198">
        <f>IF(N248="snížená",J248,0)</f>
        <v>0</v>
      </c>
      <c r="BG248" s="198">
        <f>IF(N248="zákl. přenesená",J248,0)</f>
        <v>0</v>
      </c>
      <c r="BH248" s="198">
        <f>IF(N248="sníž. přenesená",J248,0)</f>
        <v>0</v>
      </c>
      <c r="BI248" s="198">
        <f>IF(N248="nulová",J248,0)</f>
        <v>0</v>
      </c>
      <c r="BJ248" s="23" t="s">
        <v>82</v>
      </c>
      <c r="BK248" s="198">
        <f>ROUND(I248*H248,2)</f>
        <v>0</v>
      </c>
      <c r="BL248" s="23" t="s">
        <v>211</v>
      </c>
      <c r="BM248" s="23" t="s">
        <v>631</v>
      </c>
    </row>
    <row r="249" spans="2:65" s="1" customFormat="1" ht="16.5" customHeight="1">
      <c r="B249" s="40"/>
      <c r="C249" s="187" t="s">
        <v>632</v>
      </c>
      <c r="D249" s="187" t="s">
        <v>138</v>
      </c>
      <c r="E249" s="188" t="s">
        <v>633</v>
      </c>
      <c r="F249" s="189" t="s">
        <v>634</v>
      </c>
      <c r="G249" s="190" t="s">
        <v>220</v>
      </c>
      <c r="H249" s="191">
        <v>31.15</v>
      </c>
      <c r="I249" s="192"/>
      <c r="J249" s="193">
        <f>ROUND(I249*H249,2)</f>
        <v>0</v>
      </c>
      <c r="K249" s="189" t="s">
        <v>142</v>
      </c>
      <c r="L249" s="60"/>
      <c r="M249" s="194" t="s">
        <v>21</v>
      </c>
      <c r="N249" s="195" t="s">
        <v>45</v>
      </c>
      <c r="O249" s="41"/>
      <c r="P249" s="196">
        <f>O249*H249</f>
        <v>0</v>
      </c>
      <c r="Q249" s="196">
        <v>3.0000000000000001E-5</v>
      </c>
      <c r="R249" s="196">
        <f>Q249*H249</f>
        <v>9.345E-4</v>
      </c>
      <c r="S249" s="196">
        <v>0</v>
      </c>
      <c r="T249" s="197">
        <f>S249*H249</f>
        <v>0</v>
      </c>
      <c r="AR249" s="23" t="s">
        <v>211</v>
      </c>
      <c r="AT249" s="23" t="s">
        <v>138</v>
      </c>
      <c r="AU249" s="23" t="s">
        <v>84</v>
      </c>
      <c r="AY249" s="23" t="s">
        <v>135</v>
      </c>
      <c r="BE249" s="198">
        <f>IF(N249="základní",J249,0)</f>
        <v>0</v>
      </c>
      <c r="BF249" s="198">
        <f>IF(N249="snížená",J249,0)</f>
        <v>0</v>
      </c>
      <c r="BG249" s="198">
        <f>IF(N249="zákl. přenesená",J249,0)</f>
        <v>0</v>
      </c>
      <c r="BH249" s="198">
        <f>IF(N249="sníž. přenesená",J249,0)</f>
        <v>0</v>
      </c>
      <c r="BI249" s="198">
        <f>IF(N249="nulová",J249,0)</f>
        <v>0</v>
      </c>
      <c r="BJ249" s="23" t="s">
        <v>82</v>
      </c>
      <c r="BK249" s="198">
        <f>ROUND(I249*H249,2)</f>
        <v>0</v>
      </c>
      <c r="BL249" s="23" t="s">
        <v>211</v>
      </c>
      <c r="BM249" s="23" t="s">
        <v>635</v>
      </c>
    </row>
    <row r="250" spans="2:65" s="1" customFormat="1" ht="16.5" customHeight="1">
      <c r="B250" s="40"/>
      <c r="C250" s="187" t="s">
        <v>636</v>
      </c>
      <c r="D250" s="187" t="s">
        <v>138</v>
      </c>
      <c r="E250" s="188" t="s">
        <v>637</v>
      </c>
      <c r="F250" s="189" t="s">
        <v>638</v>
      </c>
      <c r="G250" s="190" t="s">
        <v>141</v>
      </c>
      <c r="H250" s="191">
        <v>59.68</v>
      </c>
      <c r="I250" s="192"/>
      <c r="J250" s="193">
        <f>ROUND(I250*H250,2)</f>
        <v>0</v>
      </c>
      <c r="K250" s="189" t="s">
        <v>142</v>
      </c>
      <c r="L250" s="60"/>
      <c r="M250" s="194" t="s">
        <v>21</v>
      </c>
      <c r="N250" s="195" t="s">
        <v>45</v>
      </c>
      <c r="O250" s="41"/>
      <c r="P250" s="196">
        <f>O250*H250</f>
        <v>0</v>
      </c>
      <c r="Q250" s="196">
        <v>3.0000000000000001E-5</v>
      </c>
      <c r="R250" s="196">
        <f>Q250*H250</f>
        <v>1.7903999999999999E-3</v>
      </c>
      <c r="S250" s="196">
        <v>0</v>
      </c>
      <c r="T250" s="197">
        <f>S250*H250</f>
        <v>0</v>
      </c>
      <c r="AR250" s="23" t="s">
        <v>211</v>
      </c>
      <c r="AT250" s="23" t="s">
        <v>138</v>
      </c>
      <c r="AU250" s="23" t="s">
        <v>84</v>
      </c>
      <c r="AY250" s="23" t="s">
        <v>135</v>
      </c>
      <c r="BE250" s="198">
        <f>IF(N250="základní",J250,0)</f>
        <v>0</v>
      </c>
      <c r="BF250" s="198">
        <f>IF(N250="snížená",J250,0)</f>
        <v>0</v>
      </c>
      <c r="BG250" s="198">
        <f>IF(N250="zákl. přenesená",J250,0)</f>
        <v>0</v>
      </c>
      <c r="BH250" s="198">
        <f>IF(N250="sníž. přenesená",J250,0)</f>
        <v>0</v>
      </c>
      <c r="BI250" s="198">
        <f>IF(N250="nulová",J250,0)</f>
        <v>0</v>
      </c>
      <c r="BJ250" s="23" t="s">
        <v>82</v>
      </c>
      <c r="BK250" s="198">
        <f>ROUND(I250*H250,2)</f>
        <v>0</v>
      </c>
      <c r="BL250" s="23" t="s">
        <v>211</v>
      </c>
      <c r="BM250" s="23" t="s">
        <v>639</v>
      </c>
    </row>
    <row r="251" spans="2:65" s="1" customFormat="1" ht="16.5" customHeight="1">
      <c r="B251" s="40"/>
      <c r="C251" s="187" t="s">
        <v>640</v>
      </c>
      <c r="D251" s="187" t="s">
        <v>138</v>
      </c>
      <c r="E251" s="188" t="s">
        <v>641</v>
      </c>
      <c r="F251" s="189" t="s">
        <v>642</v>
      </c>
      <c r="G251" s="190" t="s">
        <v>141</v>
      </c>
      <c r="H251" s="191">
        <v>59.68</v>
      </c>
      <c r="I251" s="192"/>
      <c r="J251" s="193">
        <f>ROUND(I251*H251,2)</f>
        <v>0</v>
      </c>
      <c r="K251" s="189" t="s">
        <v>142</v>
      </c>
      <c r="L251" s="60"/>
      <c r="M251" s="194" t="s">
        <v>21</v>
      </c>
      <c r="N251" s="195" t="s">
        <v>45</v>
      </c>
      <c r="O251" s="41"/>
      <c r="P251" s="196">
        <f>O251*H251</f>
        <v>0</v>
      </c>
      <c r="Q251" s="196">
        <v>0</v>
      </c>
      <c r="R251" s="196">
        <f>Q251*H251</f>
        <v>0</v>
      </c>
      <c r="S251" s="196">
        <v>0</v>
      </c>
      <c r="T251" s="197">
        <f>S251*H251</f>
        <v>0</v>
      </c>
      <c r="AR251" s="23" t="s">
        <v>211</v>
      </c>
      <c r="AT251" s="23" t="s">
        <v>138</v>
      </c>
      <c r="AU251" s="23" t="s">
        <v>84</v>
      </c>
      <c r="AY251" s="23" t="s">
        <v>135</v>
      </c>
      <c r="BE251" s="198">
        <f>IF(N251="základní",J251,0)</f>
        <v>0</v>
      </c>
      <c r="BF251" s="198">
        <f>IF(N251="snížená",J251,0)</f>
        <v>0</v>
      </c>
      <c r="BG251" s="198">
        <f>IF(N251="zákl. přenesená",J251,0)</f>
        <v>0</v>
      </c>
      <c r="BH251" s="198">
        <f>IF(N251="sníž. přenesená",J251,0)</f>
        <v>0</v>
      </c>
      <c r="BI251" s="198">
        <f>IF(N251="nulová",J251,0)</f>
        <v>0</v>
      </c>
      <c r="BJ251" s="23" t="s">
        <v>82</v>
      </c>
      <c r="BK251" s="198">
        <f>ROUND(I251*H251,2)</f>
        <v>0</v>
      </c>
      <c r="BL251" s="23" t="s">
        <v>211</v>
      </c>
      <c r="BM251" s="23" t="s">
        <v>643</v>
      </c>
    </row>
    <row r="252" spans="2:65" s="11" customFormat="1">
      <c r="B252" s="199"/>
      <c r="C252" s="200"/>
      <c r="D252" s="201" t="s">
        <v>145</v>
      </c>
      <c r="E252" s="202" t="s">
        <v>21</v>
      </c>
      <c r="F252" s="203" t="s">
        <v>644</v>
      </c>
      <c r="G252" s="200"/>
      <c r="H252" s="204">
        <v>59.68</v>
      </c>
      <c r="I252" s="205"/>
      <c r="J252" s="200"/>
      <c r="K252" s="200"/>
      <c r="L252" s="206"/>
      <c r="M252" s="207"/>
      <c r="N252" s="208"/>
      <c r="O252" s="208"/>
      <c r="P252" s="208"/>
      <c r="Q252" s="208"/>
      <c r="R252" s="208"/>
      <c r="S252" s="208"/>
      <c r="T252" s="209"/>
      <c r="AT252" s="210" t="s">
        <v>145</v>
      </c>
      <c r="AU252" s="210" t="s">
        <v>84</v>
      </c>
      <c r="AV252" s="11" t="s">
        <v>84</v>
      </c>
      <c r="AW252" s="11" t="s">
        <v>37</v>
      </c>
      <c r="AX252" s="11" t="s">
        <v>82</v>
      </c>
      <c r="AY252" s="210" t="s">
        <v>135</v>
      </c>
    </row>
    <row r="253" spans="2:65" s="1" customFormat="1" ht="16.5" customHeight="1">
      <c r="B253" s="40"/>
      <c r="C253" s="187" t="s">
        <v>645</v>
      </c>
      <c r="D253" s="187" t="s">
        <v>138</v>
      </c>
      <c r="E253" s="188" t="s">
        <v>646</v>
      </c>
      <c r="F253" s="189" t="s">
        <v>647</v>
      </c>
      <c r="G253" s="190" t="s">
        <v>245</v>
      </c>
      <c r="H253" s="191">
        <v>0.55200000000000005</v>
      </c>
      <c r="I253" s="192"/>
      <c r="J253" s="193">
        <f>ROUND(I253*H253,2)</f>
        <v>0</v>
      </c>
      <c r="K253" s="189" t="s">
        <v>142</v>
      </c>
      <c r="L253" s="60"/>
      <c r="M253" s="194" t="s">
        <v>21</v>
      </c>
      <c r="N253" s="195" t="s">
        <v>45</v>
      </c>
      <c r="O253" s="41"/>
      <c r="P253" s="196">
        <f>O253*H253</f>
        <v>0</v>
      </c>
      <c r="Q253" s="196">
        <v>0</v>
      </c>
      <c r="R253" s="196">
        <f>Q253*H253</f>
        <v>0</v>
      </c>
      <c r="S253" s="196">
        <v>0</v>
      </c>
      <c r="T253" s="197">
        <f>S253*H253</f>
        <v>0</v>
      </c>
      <c r="AR253" s="23" t="s">
        <v>211</v>
      </c>
      <c r="AT253" s="23" t="s">
        <v>138</v>
      </c>
      <c r="AU253" s="23" t="s">
        <v>84</v>
      </c>
      <c r="AY253" s="23" t="s">
        <v>135</v>
      </c>
      <c r="BE253" s="198">
        <f>IF(N253="základní",J253,0)</f>
        <v>0</v>
      </c>
      <c r="BF253" s="198">
        <f>IF(N253="snížená",J253,0)</f>
        <v>0</v>
      </c>
      <c r="BG253" s="198">
        <f>IF(N253="zákl. přenesená",J253,0)</f>
        <v>0</v>
      </c>
      <c r="BH253" s="198">
        <f>IF(N253="sníž. přenesená",J253,0)</f>
        <v>0</v>
      </c>
      <c r="BI253" s="198">
        <f>IF(N253="nulová",J253,0)</f>
        <v>0</v>
      </c>
      <c r="BJ253" s="23" t="s">
        <v>82</v>
      </c>
      <c r="BK253" s="198">
        <f>ROUND(I253*H253,2)</f>
        <v>0</v>
      </c>
      <c r="BL253" s="23" t="s">
        <v>211</v>
      </c>
      <c r="BM253" s="23" t="s">
        <v>648</v>
      </c>
    </row>
    <row r="254" spans="2:65" s="1" customFormat="1" ht="16.5" customHeight="1">
      <c r="B254" s="40"/>
      <c r="C254" s="187" t="s">
        <v>649</v>
      </c>
      <c r="D254" s="187" t="s">
        <v>138</v>
      </c>
      <c r="E254" s="188" t="s">
        <v>650</v>
      </c>
      <c r="F254" s="189" t="s">
        <v>651</v>
      </c>
      <c r="G254" s="190" t="s">
        <v>245</v>
      </c>
      <c r="H254" s="191">
        <v>0.55200000000000005</v>
      </c>
      <c r="I254" s="192"/>
      <c r="J254" s="193">
        <f>ROUND(I254*H254,2)</f>
        <v>0</v>
      </c>
      <c r="K254" s="189" t="s">
        <v>142</v>
      </c>
      <c r="L254" s="60"/>
      <c r="M254" s="194" t="s">
        <v>21</v>
      </c>
      <c r="N254" s="195" t="s">
        <v>45</v>
      </c>
      <c r="O254" s="41"/>
      <c r="P254" s="196">
        <f>O254*H254</f>
        <v>0</v>
      </c>
      <c r="Q254" s="196">
        <v>0</v>
      </c>
      <c r="R254" s="196">
        <f>Q254*H254</f>
        <v>0</v>
      </c>
      <c r="S254" s="196">
        <v>0</v>
      </c>
      <c r="T254" s="197">
        <f>S254*H254</f>
        <v>0</v>
      </c>
      <c r="AR254" s="23" t="s">
        <v>211</v>
      </c>
      <c r="AT254" s="23" t="s">
        <v>138</v>
      </c>
      <c r="AU254" s="23" t="s">
        <v>84</v>
      </c>
      <c r="AY254" s="23" t="s">
        <v>135</v>
      </c>
      <c r="BE254" s="198">
        <f>IF(N254="základní",J254,0)</f>
        <v>0</v>
      </c>
      <c r="BF254" s="198">
        <f>IF(N254="snížená",J254,0)</f>
        <v>0</v>
      </c>
      <c r="BG254" s="198">
        <f>IF(N254="zákl. přenesená",J254,0)</f>
        <v>0</v>
      </c>
      <c r="BH254" s="198">
        <f>IF(N254="sníž. přenesená",J254,0)</f>
        <v>0</v>
      </c>
      <c r="BI254" s="198">
        <f>IF(N254="nulová",J254,0)</f>
        <v>0</v>
      </c>
      <c r="BJ254" s="23" t="s">
        <v>82</v>
      </c>
      <c r="BK254" s="198">
        <f>ROUND(I254*H254,2)</f>
        <v>0</v>
      </c>
      <c r="BL254" s="23" t="s">
        <v>211</v>
      </c>
      <c r="BM254" s="23" t="s">
        <v>652</v>
      </c>
    </row>
    <row r="255" spans="2:65" s="1" customFormat="1" ht="16.5" customHeight="1">
      <c r="B255" s="40"/>
      <c r="C255" s="187" t="s">
        <v>653</v>
      </c>
      <c r="D255" s="187" t="s">
        <v>138</v>
      </c>
      <c r="E255" s="188" t="s">
        <v>654</v>
      </c>
      <c r="F255" s="189" t="s">
        <v>655</v>
      </c>
      <c r="G255" s="190" t="s">
        <v>245</v>
      </c>
      <c r="H255" s="191">
        <v>0.55200000000000005</v>
      </c>
      <c r="I255" s="192"/>
      <c r="J255" s="193">
        <f>ROUND(I255*H255,2)</f>
        <v>0</v>
      </c>
      <c r="K255" s="189" t="s">
        <v>142</v>
      </c>
      <c r="L255" s="60"/>
      <c r="M255" s="194" t="s">
        <v>21</v>
      </c>
      <c r="N255" s="195" t="s">
        <v>45</v>
      </c>
      <c r="O255" s="41"/>
      <c r="P255" s="196">
        <f>O255*H255</f>
        <v>0</v>
      </c>
      <c r="Q255" s="196">
        <v>0</v>
      </c>
      <c r="R255" s="196">
        <f>Q255*H255</f>
        <v>0</v>
      </c>
      <c r="S255" s="196">
        <v>0</v>
      </c>
      <c r="T255" s="197">
        <f>S255*H255</f>
        <v>0</v>
      </c>
      <c r="AR255" s="23" t="s">
        <v>211</v>
      </c>
      <c r="AT255" s="23" t="s">
        <v>138</v>
      </c>
      <c r="AU255" s="23" t="s">
        <v>84</v>
      </c>
      <c r="AY255" s="23" t="s">
        <v>135</v>
      </c>
      <c r="BE255" s="198">
        <f>IF(N255="základní",J255,0)</f>
        <v>0</v>
      </c>
      <c r="BF255" s="198">
        <f>IF(N255="snížená",J255,0)</f>
        <v>0</v>
      </c>
      <c r="BG255" s="198">
        <f>IF(N255="zákl. přenesená",J255,0)</f>
        <v>0</v>
      </c>
      <c r="BH255" s="198">
        <f>IF(N255="sníž. přenesená",J255,0)</f>
        <v>0</v>
      </c>
      <c r="BI255" s="198">
        <f>IF(N255="nulová",J255,0)</f>
        <v>0</v>
      </c>
      <c r="BJ255" s="23" t="s">
        <v>82</v>
      </c>
      <c r="BK255" s="198">
        <f>ROUND(I255*H255,2)</f>
        <v>0</v>
      </c>
      <c r="BL255" s="23" t="s">
        <v>211</v>
      </c>
      <c r="BM255" s="23" t="s">
        <v>656</v>
      </c>
    </row>
    <row r="256" spans="2:65" s="10" customFormat="1" ht="29.85" customHeight="1">
      <c r="B256" s="171"/>
      <c r="C256" s="172"/>
      <c r="D256" s="173" t="s">
        <v>73</v>
      </c>
      <c r="E256" s="185" t="s">
        <v>657</v>
      </c>
      <c r="F256" s="185" t="s">
        <v>658</v>
      </c>
      <c r="G256" s="172"/>
      <c r="H256" s="172"/>
      <c r="I256" s="175"/>
      <c r="J256" s="186">
        <f>BK256</f>
        <v>0</v>
      </c>
      <c r="K256" s="172"/>
      <c r="L256" s="177"/>
      <c r="M256" s="178"/>
      <c r="N256" s="179"/>
      <c r="O256" s="179"/>
      <c r="P256" s="180">
        <f>SUM(P257:P267)</f>
        <v>0</v>
      </c>
      <c r="Q256" s="179"/>
      <c r="R256" s="180">
        <f>SUM(R257:R267)</f>
        <v>4.3565E-2</v>
      </c>
      <c r="S256" s="179"/>
      <c r="T256" s="181">
        <f>SUM(T257:T267)</f>
        <v>0</v>
      </c>
      <c r="AR256" s="182" t="s">
        <v>84</v>
      </c>
      <c r="AT256" s="183" t="s">
        <v>73</v>
      </c>
      <c r="AU256" s="183" t="s">
        <v>82</v>
      </c>
      <c r="AY256" s="182" t="s">
        <v>135</v>
      </c>
      <c r="BK256" s="184">
        <f>SUM(BK257:BK267)</f>
        <v>0</v>
      </c>
    </row>
    <row r="257" spans="2:65" s="1" customFormat="1" ht="25.5" customHeight="1">
      <c r="B257" s="40"/>
      <c r="C257" s="187" t="s">
        <v>659</v>
      </c>
      <c r="D257" s="187" t="s">
        <v>138</v>
      </c>
      <c r="E257" s="188" t="s">
        <v>660</v>
      </c>
      <c r="F257" s="189" t="s">
        <v>661</v>
      </c>
      <c r="G257" s="190" t="s">
        <v>141</v>
      </c>
      <c r="H257" s="191">
        <v>2.2999999999999998</v>
      </c>
      <c r="I257" s="192"/>
      <c r="J257" s="193">
        <f>ROUND(I257*H257,2)</f>
        <v>0</v>
      </c>
      <c r="K257" s="189" t="s">
        <v>142</v>
      </c>
      <c r="L257" s="60"/>
      <c r="M257" s="194" t="s">
        <v>21</v>
      </c>
      <c r="N257" s="195" t="s">
        <v>45</v>
      </c>
      <c r="O257" s="41"/>
      <c r="P257" s="196">
        <f>O257*H257</f>
        <v>0</v>
      </c>
      <c r="Q257" s="196">
        <v>3.2499999999999999E-3</v>
      </c>
      <c r="R257" s="196">
        <f>Q257*H257</f>
        <v>7.474999999999999E-3</v>
      </c>
      <c r="S257" s="196">
        <v>0</v>
      </c>
      <c r="T257" s="197">
        <f>S257*H257</f>
        <v>0</v>
      </c>
      <c r="AR257" s="23" t="s">
        <v>211</v>
      </c>
      <c r="AT257" s="23" t="s">
        <v>138</v>
      </c>
      <c r="AU257" s="23" t="s">
        <v>84</v>
      </c>
      <c r="AY257" s="23" t="s">
        <v>135</v>
      </c>
      <c r="BE257" s="198">
        <f>IF(N257="základní",J257,0)</f>
        <v>0</v>
      </c>
      <c r="BF257" s="198">
        <f>IF(N257="snížená",J257,0)</f>
        <v>0</v>
      </c>
      <c r="BG257" s="198">
        <f>IF(N257="zákl. přenesená",J257,0)</f>
        <v>0</v>
      </c>
      <c r="BH257" s="198">
        <f>IF(N257="sníž. přenesená",J257,0)</f>
        <v>0</v>
      </c>
      <c r="BI257" s="198">
        <f>IF(N257="nulová",J257,0)</f>
        <v>0</v>
      </c>
      <c r="BJ257" s="23" t="s">
        <v>82</v>
      </c>
      <c r="BK257" s="198">
        <f>ROUND(I257*H257,2)</f>
        <v>0</v>
      </c>
      <c r="BL257" s="23" t="s">
        <v>211</v>
      </c>
      <c r="BM257" s="23" t="s">
        <v>662</v>
      </c>
    </row>
    <row r="258" spans="2:65" s="12" customFormat="1">
      <c r="B258" s="211"/>
      <c r="C258" s="212"/>
      <c r="D258" s="201" t="s">
        <v>145</v>
      </c>
      <c r="E258" s="213" t="s">
        <v>21</v>
      </c>
      <c r="F258" s="214" t="s">
        <v>663</v>
      </c>
      <c r="G258" s="212"/>
      <c r="H258" s="213" t="s">
        <v>21</v>
      </c>
      <c r="I258" s="215"/>
      <c r="J258" s="212"/>
      <c r="K258" s="212"/>
      <c r="L258" s="216"/>
      <c r="M258" s="217"/>
      <c r="N258" s="218"/>
      <c r="O258" s="218"/>
      <c r="P258" s="218"/>
      <c r="Q258" s="218"/>
      <c r="R258" s="218"/>
      <c r="S258" s="218"/>
      <c r="T258" s="219"/>
      <c r="AT258" s="220" t="s">
        <v>145</v>
      </c>
      <c r="AU258" s="220" t="s">
        <v>84</v>
      </c>
      <c r="AV258" s="12" t="s">
        <v>82</v>
      </c>
      <c r="AW258" s="12" t="s">
        <v>37</v>
      </c>
      <c r="AX258" s="12" t="s">
        <v>74</v>
      </c>
      <c r="AY258" s="220" t="s">
        <v>135</v>
      </c>
    </row>
    <row r="259" spans="2:65" s="11" customFormat="1">
      <c r="B259" s="199"/>
      <c r="C259" s="200"/>
      <c r="D259" s="201" t="s">
        <v>145</v>
      </c>
      <c r="E259" s="202" t="s">
        <v>21</v>
      </c>
      <c r="F259" s="203" t="s">
        <v>664</v>
      </c>
      <c r="G259" s="200"/>
      <c r="H259" s="204">
        <v>2.2999999999999998</v>
      </c>
      <c r="I259" s="205"/>
      <c r="J259" s="200"/>
      <c r="K259" s="200"/>
      <c r="L259" s="206"/>
      <c r="M259" s="207"/>
      <c r="N259" s="208"/>
      <c r="O259" s="208"/>
      <c r="P259" s="208"/>
      <c r="Q259" s="208"/>
      <c r="R259" s="208"/>
      <c r="S259" s="208"/>
      <c r="T259" s="209"/>
      <c r="AT259" s="210" t="s">
        <v>145</v>
      </c>
      <c r="AU259" s="210" t="s">
        <v>84</v>
      </c>
      <c r="AV259" s="11" t="s">
        <v>84</v>
      </c>
      <c r="AW259" s="11" t="s">
        <v>37</v>
      </c>
      <c r="AX259" s="11" t="s">
        <v>74</v>
      </c>
      <c r="AY259" s="210" t="s">
        <v>135</v>
      </c>
    </row>
    <row r="260" spans="2:65" s="13" customFormat="1">
      <c r="B260" s="221"/>
      <c r="C260" s="222"/>
      <c r="D260" s="201" t="s">
        <v>145</v>
      </c>
      <c r="E260" s="223" t="s">
        <v>21</v>
      </c>
      <c r="F260" s="224" t="s">
        <v>184</v>
      </c>
      <c r="G260" s="222"/>
      <c r="H260" s="225">
        <v>2.2999999999999998</v>
      </c>
      <c r="I260" s="226"/>
      <c r="J260" s="222"/>
      <c r="K260" s="222"/>
      <c r="L260" s="227"/>
      <c r="M260" s="228"/>
      <c r="N260" s="229"/>
      <c r="O260" s="229"/>
      <c r="P260" s="229"/>
      <c r="Q260" s="229"/>
      <c r="R260" s="229"/>
      <c r="S260" s="229"/>
      <c r="T260" s="230"/>
      <c r="AT260" s="231" t="s">
        <v>145</v>
      </c>
      <c r="AU260" s="231" t="s">
        <v>84</v>
      </c>
      <c r="AV260" s="13" t="s">
        <v>143</v>
      </c>
      <c r="AW260" s="13" t="s">
        <v>37</v>
      </c>
      <c r="AX260" s="13" t="s">
        <v>82</v>
      </c>
      <c r="AY260" s="231" t="s">
        <v>135</v>
      </c>
    </row>
    <row r="261" spans="2:65" s="1" customFormat="1" ht="16.5" customHeight="1">
      <c r="B261" s="40"/>
      <c r="C261" s="232" t="s">
        <v>665</v>
      </c>
      <c r="D261" s="232" t="s">
        <v>191</v>
      </c>
      <c r="E261" s="233" t="s">
        <v>666</v>
      </c>
      <c r="F261" s="234" t="s">
        <v>667</v>
      </c>
      <c r="G261" s="235" t="s">
        <v>141</v>
      </c>
      <c r="H261" s="236">
        <v>3</v>
      </c>
      <c r="I261" s="237"/>
      <c r="J261" s="238">
        <f t="shared" ref="J261:J267" si="40">ROUND(I261*H261,2)</f>
        <v>0</v>
      </c>
      <c r="K261" s="234" t="s">
        <v>668</v>
      </c>
      <c r="L261" s="239"/>
      <c r="M261" s="240" t="s">
        <v>21</v>
      </c>
      <c r="N261" s="241" t="s">
        <v>45</v>
      </c>
      <c r="O261" s="41"/>
      <c r="P261" s="196">
        <f t="shared" ref="P261:P267" si="41">O261*H261</f>
        <v>0</v>
      </c>
      <c r="Q261" s="196">
        <v>1.18E-2</v>
      </c>
      <c r="R261" s="196">
        <f t="shared" ref="R261:R267" si="42">Q261*H261</f>
        <v>3.5400000000000001E-2</v>
      </c>
      <c r="S261" s="196">
        <v>0</v>
      </c>
      <c r="T261" s="197">
        <f t="shared" ref="T261:T267" si="43">S261*H261</f>
        <v>0</v>
      </c>
      <c r="AR261" s="23" t="s">
        <v>290</v>
      </c>
      <c r="AT261" s="23" t="s">
        <v>191</v>
      </c>
      <c r="AU261" s="23" t="s">
        <v>84</v>
      </c>
      <c r="AY261" s="23" t="s">
        <v>135</v>
      </c>
      <c r="BE261" s="198">
        <f t="shared" ref="BE261:BE267" si="44">IF(N261="základní",J261,0)</f>
        <v>0</v>
      </c>
      <c r="BF261" s="198">
        <f t="shared" ref="BF261:BF267" si="45">IF(N261="snížená",J261,0)</f>
        <v>0</v>
      </c>
      <c r="BG261" s="198">
        <f t="shared" ref="BG261:BG267" si="46">IF(N261="zákl. přenesená",J261,0)</f>
        <v>0</v>
      </c>
      <c r="BH261" s="198">
        <f t="shared" ref="BH261:BH267" si="47">IF(N261="sníž. přenesená",J261,0)</f>
        <v>0</v>
      </c>
      <c r="BI261" s="198">
        <f t="shared" ref="BI261:BI267" si="48">IF(N261="nulová",J261,0)</f>
        <v>0</v>
      </c>
      <c r="BJ261" s="23" t="s">
        <v>82</v>
      </c>
      <c r="BK261" s="198">
        <f t="shared" ref="BK261:BK267" si="49">ROUND(I261*H261,2)</f>
        <v>0</v>
      </c>
      <c r="BL261" s="23" t="s">
        <v>211</v>
      </c>
      <c r="BM261" s="23" t="s">
        <v>669</v>
      </c>
    </row>
    <row r="262" spans="2:65" s="1" customFormat="1" ht="25.5" customHeight="1">
      <c r="B262" s="40"/>
      <c r="C262" s="187" t="s">
        <v>670</v>
      </c>
      <c r="D262" s="187" t="s">
        <v>138</v>
      </c>
      <c r="E262" s="188" t="s">
        <v>671</v>
      </c>
      <c r="F262" s="189" t="s">
        <v>672</v>
      </c>
      <c r="G262" s="190" t="s">
        <v>141</v>
      </c>
      <c r="H262" s="191">
        <v>2.2999999999999998</v>
      </c>
      <c r="I262" s="192"/>
      <c r="J262" s="193">
        <f t="shared" si="40"/>
        <v>0</v>
      </c>
      <c r="K262" s="189" t="s">
        <v>142</v>
      </c>
      <c r="L262" s="60"/>
      <c r="M262" s="194" t="s">
        <v>21</v>
      </c>
      <c r="N262" s="195" t="s">
        <v>45</v>
      </c>
      <c r="O262" s="41"/>
      <c r="P262" s="196">
        <f t="shared" si="41"/>
        <v>0</v>
      </c>
      <c r="Q262" s="196">
        <v>0</v>
      </c>
      <c r="R262" s="196">
        <f t="shared" si="42"/>
        <v>0</v>
      </c>
      <c r="S262" s="196">
        <v>0</v>
      </c>
      <c r="T262" s="197">
        <f t="shared" si="43"/>
        <v>0</v>
      </c>
      <c r="AR262" s="23" t="s">
        <v>211</v>
      </c>
      <c r="AT262" s="23" t="s">
        <v>138</v>
      </c>
      <c r="AU262" s="23" t="s">
        <v>84</v>
      </c>
      <c r="AY262" s="23" t="s">
        <v>135</v>
      </c>
      <c r="BE262" s="198">
        <f t="shared" si="44"/>
        <v>0</v>
      </c>
      <c r="BF262" s="198">
        <f t="shared" si="45"/>
        <v>0</v>
      </c>
      <c r="BG262" s="198">
        <f t="shared" si="46"/>
        <v>0</v>
      </c>
      <c r="BH262" s="198">
        <f t="shared" si="47"/>
        <v>0</v>
      </c>
      <c r="BI262" s="198">
        <f t="shared" si="48"/>
        <v>0</v>
      </c>
      <c r="BJ262" s="23" t="s">
        <v>82</v>
      </c>
      <c r="BK262" s="198">
        <f t="shared" si="49"/>
        <v>0</v>
      </c>
      <c r="BL262" s="23" t="s">
        <v>211</v>
      </c>
      <c r="BM262" s="23" t="s">
        <v>673</v>
      </c>
    </row>
    <row r="263" spans="2:65" s="1" customFormat="1" ht="25.5" customHeight="1">
      <c r="B263" s="40"/>
      <c r="C263" s="187" t="s">
        <v>674</v>
      </c>
      <c r="D263" s="187" t="s">
        <v>138</v>
      </c>
      <c r="E263" s="188" t="s">
        <v>675</v>
      </c>
      <c r="F263" s="189" t="s">
        <v>676</v>
      </c>
      <c r="G263" s="190" t="s">
        <v>141</v>
      </c>
      <c r="H263" s="191">
        <v>2.2999999999999998</v>
      </c>
      <c r="I263" s="192"/>
      <c r="J263" s="193">
        <f t="shared" si="40"/>
        <v>0</v>
      </c>
      <c r="K263" s="189" t="s">
        <v>142</v>
      </c>
      <c r="L263" s="60"/>
      <c r="M263" s="194" t="s">
        <v>21</v>
      </c>
      <c r="N263" s="195" t="s">
        <v>45</v>
      </c>
      <c r="O263" s="41"/>
      <c r="P263" s="196">
        <f t="shared" si="41"/>
        <v>0</v>
      </c>
      <c r="Q263" s="196">
        <v>0</v>
      </c>
      <c r="R263" s="196">
        <f t="shared" si="42"/>
        <v>0</v>
      </c>
      <c r="S263" s="196">
        <v>0</v>
      </c>
      <c r="T263" s="197">
        <f t="shared" si="43"/>
        <v>0</v>
      </c>
      <c r="AR263" s="23" t="s">
        <v>211</v>
      </c>
      <c r="AT263" s="23" t="s">
        <v>138</v>
      </c>
      <c r="AU263" s="23" t="s">
        <v>84</v>
      </c>
      <c r="AY263" s="23" t="s">
        <v>135</v>
      </c>
      <c r="BE263" s="198">
        <f t="shared" si="44"/>
        <v>0</v>
      </c>
      <c r="BF263" s="198">
        <f t="shared" si="45"/>
        <v>0</v>
      </c>
      <c r="BG263" s="198">
        <f t="shared" si="46"/>
        <v>0</v>
      </c>
      <c r="BH263" s="198">
        <f t="shared" si="47"/>
        <v>0</v>
      </c>
      <c r="BI263" s="198">
        <f t="shared" si="48"/>
        <v>0</v>
      </c>
      <c r="BJ263" s="23" t="s">
        <v>82</v>
      </c>
      <c r="BK263" s="198">
        <f t="shared" si="49"/>
        <v>0</v>
      </c>
      <c r="BL263" s="23" t="s">
        <v>211</v>
      </c>
      <c r="BM263" s="23" t="s">
        <v>677</v>
      </c>
    </row>
    <row r="264" spans="2:65" s="1" customFormat="1" ht="16.5" customHeight="1">
      <c r="B264" s="40"/>
      <c r="C264" s="187" t="s">
        <v>678</v>
      </c>
      <c r="D264" s="187" t="s">
        <v>138</v>
      </c>
      <c r="E264" s="188" t="s">
        <v>679</v>
      </c>
      <c r="F264" s="189" t="s">
        <v>680</v>
      </c>
      <c r="G264" s="190" t="s">
        <v>141</v>
      </c>
      <c r="H264" s="191">
        <v>2.2999999999999998</v>
      </c>
      <c r="I264" s="192"/>
      <c r="J264" s="193">
        <f t="shared" si="40"/>
        <v>0</v>
      </c>
      <c r="K264" s="189" t="s">
        <v>142</v>
      </c>
      <c r="L264" s="60"/>
      <c r="M264" s="194" t="s">
        <v>21</v>
      </c>
      <c r="N264" s="195" t="s">
        <v>45</v>
      </c>
      <c r="O264" s="41"/>
      <c r="P264" s="196">
        <f t="shared" si="41"/>
        <v>0</v>
      </c>
      <c r="Q264" s="196">
        <v>2.9999999999999997E-4</v>
      </c>
      <c r="R264" s="196">
        <f t="shared" si="42"/>
        <v>6.8999999999999986E-4</v>
      </c>
      <c r="S264" s="196">
        <v>0</v>
      </c>
      <c r="T264" s="197">
        <f t="shared" si="43"/>
        <v>0</v>
      </c>
      <c r="AR264" s="23" t="s">
        <v>211</v>
      </c>
      <c r="AT264" s="23" t="s">
        <v>138</v>
      </c>
      <c r="AU264" s="23" t="s">
        <v>84</v>
      </c>
      <c r="AY264" s="23" t="s">
        <v>135</v>
      </c>
      <c r="BE264" s="198">
        <f t="shared" si="44"/>
        <v>0</v>
      </c>
      <c r="BF264" s="198">
        <f t="shared" si="45"/>
        <v>0</v>
      </c>
      <c r="BG264" s="198">
        <f t="shared" si="46"/>
        <v>0</v>
      </c>
      <c r="BH264" s="198">
        <f t="shared" si="47"/>
        <v>0</v>
      </c>
      <c r="BI264" s="198">
        <f t="shared" si="48"/>
        <v>0</v>
      </c>
      <c r="BJ264" s="23" t="s">
        <v>82</v>
      </c>
      <c r="BK264" s="198">
        <f t="shared" si="49"/>
        <v>0</v>
      </c>
      <c r="BL264" s="23" t="s">
        <v>211</v>
      </c>
      <c r="BM264" s="23" t="s">
        <v>681</v>
      </c>
    </row>
    <row r="265" spans="2:65" s="1" customFormat="1" ht="16.5" customHeight="1">
      <c r="B265" s="40"/>
      <c r="C265" s="187" t="s">
        <v>682</v>
      </c>
      <c r="D265" s="187" t="s">
        <v>138</v>
      </c>
      <c r="E265" s="188" t="s">
        <v>683</v>
      </c>
      <c r="F265" s="189" t="s">
        <v>684</v>
      </c>
      <c r="G265" s="190" t="s">
        <v>245</v>
      </c>
      <c r="H265" s="191">
        <v>4.3999999999999997E-2</v>
      </c>
      <c r="I265" s="192"/>
      <c r="J265" s="193">
        <f t="shared" si="40"/>
        <v>0</v>
      </c>
      <c r="K265" s="189" t="s">
        <v>142</v>
      </c>
      <c r="L265" s="60"/>
      <c r="M265" s="194" t="s">
        <v>21</v>
      </c>
      <c r="N265" s="195" t="s">
        <v>45</v>
      </c>
      <c r="O265" s="41"/>
      <c r="P265" s="196">
        <f t="shared" si="41"/>
        <v>0</v>
      </c>
      <c r="Q265" s="196">
        <v>0</v>
      </c>
      <c r="R265" s="196">
        <f t="shared" si="42"/>
        <v>0</v>
      </c>
      <c r="S265" s="196">
        <v>0</v>
      </c>
      <c r="T265" s="197">
        <f t="shared" si="43"/>
        <v>0</v>
      </c>
      <c r="AR265" s="23" t="s">
        <v>211</v>
      </c>
      <c r="AT265" s="23" t="s">
        <v>138</v>
      </c>
      <c r="AU265" s="23" t="s">
        <v>84</v>
      </c>
      <c r="AY265" s="23" t="s">
        <v>135</v>
      </c>
      <c r="BE265" s="198">
        <f t="shared" si="44"/>
        <v>0</v>
      </c>
      <c r="BF265" s="198">
        <f t="shared" si="45"/>
        <v>0</v>
      </c>
      <c r="BG265" s="198">
        <f t="shared" si="46"/>
        <v>0</v>
      </c>
      <c r="BH265" s="198">
        <f t="shared" si="47"/>
        <v>0</v>
      </c>
      <c r="BI265" s="198">
        <f t="shared" si="48"/>
        <v>0</v>
      </c>
      <c r="BJ265" s="23" t="s">
        <v>82</v>
      </c>
      <c r="BK265" s="198">
        <f t="shared" si="49"/>
        <v>0</v>
      </c>
      <c r="BL265" s="23" t="s">
        <v>211</v>
      </c>
      <c r="BM265" s="23" t="s">
        <v>685</v>
      </c>
    </row>
    <row r="266" spans="2:65" s="1" customFormat="1" ht="16.5" customHeight="1">
      <c r="B266" s="40"/>
      <c r="C266" s="187" t="s">
        <v>686</v>
      </c>
      <c r="D266" s="187" t="s">
        <v>138</v>
      </c>
      <c r="E266" s="188" t="s">
        <v>687</v>
      </c>
      <c r="F266" s="189" t="s">
        <v>688</v>
      </c>
      <c r="G266" s="190" t="s">
        <v>245</v>
      </c>
      <c r="H266" s="191">
        <v>4.3999999999999997E-2</v>
      </c>
      <c r="I266" s="192"/>
      <c r="J266" s="193">
        <f t="shared" si="40"/>
        <v>0</v>
      </c>
      <c r="K266" s="189" t="s">
        <v>142</v>
      </c>
      <c r="L266" s="60"/>
      <c r="M266" s="194" t="s">
        <v>21</v>
      </c>
      <c r="N266" s="195" t="s">
        <v>45</v>
      </c>
      <c r="O266" s="41"/>
      <c r="P266" s="196">
        <f t="shared" si="41"/>
        <v>0</v>
      </c>
      <c r="Q266" s="196">
        <v>0</v>
      </c>
      <c r="R266" s="196">
        <f t="shared" si="42"/>
        <v>0</v>
      </c>
      <c r="S266" s="196">
        <v>0</v>
      </c>
      <c r="T266" s="197">
        <f t="shared" si="43"/>
        <v>0</v>
      </c>
      <c r="AR266" s="23" t="s">
        <v>211</v>
      </c>
      <c r="AT266" s="23" t="s">
        <v>138</v>
      </c>
      <c r="AU266" s="23" t="s">
        <v>84</v>
      </c>
      <c r="AY266" s="23" t="s">
        <v>135</v>
      </c>
      <c r="BE266" s="198">
        <f t="shared" si="44"/>
        <v>0</v>
      </c>
      <c r="BF266" s="198">
        <f t="shared" si="45"/>
        <v>0</v>
      </c>
      <c r="BG266" s="198">
        <f t="shared" si="46"/>
        <v>0</v>
      </c>
      <c r="BH266" s="198">
        <f t="shared" si="47"/>
        <v>0</v>
      </c>
      <c r="BI266" s="198">
        <f t="shared" si="48"/>
        <v>0</v>
      </c>
      <c r="BJ266" s="23" t="s">
        <v>82</v>
      </c>
      <c r="BK266" s="198">
        <f t="shared" si="49"/>
        <v>0</v>
      </c>
      <c r="BL266" s="23" t="s">
        <v>211</v>
      </c>
      <c r="BM266" s="23" t="s">
        <v>689</v>
      </c>
    </row>
    <row r="267" spans="2:65" s="1" customFormat="1" ht="16.5" customHeight="1">
      <c r="B267" s="40"/>
      <c r="C267" s="187" t="s">
        <v>690</v>
      </c>
      <c r="D267" s="187" t="s">
        <v>138</v>
      </c>
      <c r="E267" s="188" t="s">
        <v>691</v>
      </c>
      <c r="F267" s="189" t="s">
        <v>692</v>
      </c>
      <c r="G267" s="190" t="s">
        <v>245</v>
      </c>
      <c r="H267" s="191">
        <v>4.3999999999999997E-2</v>
      </c>
      <c r="I267" s="192"/>
      <c r="J267" s="193">
        <f t="shared" si="40"/>
        <v>0</v>
      </c>
      <c r="K267" s="189" t="s">
        <v>142</v>
      </c>
      <c r="L267" s="60"/>
      <c r="M267" s="194" t="s">
        <v>21</v>
      </c>
      <c r="N267" s="195" t="s">
        <v>45</v>
      </c>
      <c r="O267" s="41"/>
      <c r="P267" s="196">
        <f t="shared" si="41"/>
        <v>0</v>
      </c>
      <c r="Q267" s="196">
        <v>0</v>
      </c>
      <c r="R267" s="196">
        <f t="shared" si="42"/>
        <v>0</v>
      </c>
      <c r="S267" s="196">
        <v>0</v>
      </c>
      <c r="T267" s="197">
        <f t="shared" si="43"/>
        <v>0</v>
      </c>
      <c r="AR267" s="23" t="s">
        <v>211</v>
      </c>
      <c r="AT267" s="23" t="s">
        <v>138</v>
      </c>
      <c r="AU267" s="23" t="s">
        <v>84</v>
      </c>
      <c r="AY267" s="23" t="s">
        <v>135</v>
      </c>
      <c r="BE267" s="198">
        <f t="shared" si="44"/>
        <v>0</v>
      </c>
      <c r="BF267" s="198">
        <f t="shared" si="45"/>
        <v>0</v>
      </c>
      <c r="BG267" s="198">
        <f t="shared" si="46"/>
        <v>0</v>
      </c>
      <c r="BH267" s="198">
        <f t="shared" si="47"/>
        <v>0</v>
      </c>
      <c r="BI267" s="198">
        <f t="shared" si="48"/>
        <v>0</v>
      </c>
      <c r="BJ267" s="23" t="s">
        <v>82</v>
      </c>
      <c r="BK267" s="198">
        <f t="shared" si="49"/>
        <v>0</v>
      </c>
      <c r="BL267" s="23" t="s">
        <v>211</v>
      </c>
      <c r="BM267" s="23" t="s">
        <v>693</v>
      </c>
    </row>
    <row r="268" spans="2:65" s="10" customFormat="1" ht="29.85" customHeight="1">
      <c r="B268" s="171"/>
      <c r="C268" s="172"/>
      <c r="D268" s="173" t="s">
        <v>73</v>
      </c>
      <c r="E268" s="185" t="s">
        <v>694</v>
      </c>
      <c r="F268" s="185" t="s">
        <v>695</v>
      </c>
      <c r="G268" s="172"/>
      <c r="H268" s="172"/>
      <c r="I268" s="175"/>
      <c r="J268" s="186">
        <f>BK268</f>
        <v>0</v>
      </c>
      <c r="K268" s="172"/>
      <c r="L268" s="177"/>
      <c r="M268" s="178"/>
      <c r="N268" s="179"/>
      <c r="O268" s="179"/>
      <c r="P268" s="180">
        <f>SUM(P269:P279)</f>
        <v>0</v>
      </c>
      <c r="Q268" s="179"/>
      <c r="R268" s="180">
        <f>SUM(R269:R279)</f>
        <v>3.6154000000000006E-2</v>
      </c>
      <c r="S268" s="179"/>
      <c r="T268" s="181">
        <f>SUM(T269:T279)</f>
        <v>0</v>
      </c>
      <c r="AR268" s="182" t="s">
        <v>84</v>
      </c>
      <c r="AT268" s="183" t="s">
        <v>73</v>
      </c>
      <c r="AU268" s="183" t="s">
        <v>82</v>
      </c>
      <c r="AY268" s="182" t="s">
        <v>135</v>
      </c>
      <c r="BK268" s="184">
        <f>SUM(BK269:BK279)</f>
        <v>0</v>
      </c>
    </row>
    <row r="269" spans="2:65" s="1" customFormat="1" ht="16.5" customHeight="1">
      <c r="B269" s="40"/>
      <c r="C269" s="187" t="s">
        <v>696</v>
      </c>
      <c r="D269" s="187" t="s">
        <v>138</v>
      </c>
      <c r="E269" s="188" t="s">
        <v>697</v>
      </c>
      <c r="F269" s="189" t="s">
        <v>698</v>
      </c>
      <c r="G269" s="190" t="s">
        <v>141</v>
      </c>
      <c r="H269" s="191">
        <v>1.5</v>
      </c>
      <c r="I269" s="192"/>
      <c r="J269" s="193">
        <f>ROUND(I269*H269,2)</f>
        <v>0</v>
      </c>
      <c r="K269" s="189" t="s">
        <v>142</v>
      </c>
      <c r="L269" s="60"/>
      <c r="M269" s="194" t="s">
        <v>21</v>
      </c>
      <c r="N269" s="195" t="s">
        <v>45</v>
      </c>
      <c r="O269" s="41"/>
      <c r="P269" s="196">
        <f>O269*H269</f>
        <v>0</v>
      </c>
      <c r="Q269" s="196">
        <v>8.0000000000000007E-5</v>
      </c>
      <c r="R269" s="196">
        <f>Q269*H269</f>
        <v>1.2000000000000002E-4</v>
      </c>
      <c r="S269" s="196">
        <v>0</v>
      </c>
      <c r="T269" s="197">
        <f>S269*H269</f>
        <v>0</v>
      </c>
      <c r="AR269" s="23" t="s">
        <v>211</v>
      </c>
      <c r="AT269" s="23" t="s">
        <v>138</v>
      </c>
      <c r="AU269" s="23" t="s">
        <v>84</v>
      </c>
      <c r="AY269" s="23" t="s">
        <v>135</v>
      </c>
      <c r="BE269" s="198">
        <f>IF(N269="základní",J269,0)</f>
        <v>0</v>
      </c>
      <c r="BF269" s="198">
        <f>IF(N269="snížená",J269,0)</f>
        <v>0</v>
      </c>
      <c r="BG269" s="198">
        <f>IF(N269="zákl. přenesená",J269,0)</f>
        <v>0</v>
      </c>
      <c r="BH269" s="198">
        <f>IF(N269="sníž. přenesená",J269,0)</f>
        <v>0</v>
      </c>
      <c r="BI269" s="198">
        <f>IF(N269="nulová",J269,0)</f>
        <v>0</v>
      </c>
      <c r="BJ269" s="23" t="s">
        <v>82</v>
      </c>
      <c r="BK269" s="198">
        <f>ROUND(I269*H269,2)</f>
        <v>0</v>
      </c>
      <c r="BL269" s="23" t="s">
        <v>211</v>
      </c>
      <c r="BM269" s="23" t="s">
        <v>699</v>
      </c>
    </row>
    <row r="270" spans="2:65" s="1" customFormat="1" ht="16.5" customHeight="1">
      <c r="B270" s="40"/>
      <c r="C270" s="187" t="s">
        <v>700</v>
      </c>
      <c r="D270" s="187" t="s">
        <v>138</v>
      </c>
      <c r="E270" s="188" t="s">
        <v>701</v>
      </c>
      <c r="F270" s="189" t="s">
        <v>702</v>
      </c>
      <c r="G270" s="190" t="s">
        <v>141</v>
      </c>
      <c r="H270" s="191">
        <v>1.5</v>
      </c>
      <c r="I270" s="192"/>
      <c r="J270" s="193">
        <f>ROUND(I270*H270,2)</f>
        <v>0</v>
      </c>
      <c r="K270" s="189" t="s">
        <v>142</v>
      </c>
      <c r="L270" s="60"/>
      <c r="M270" s="194" t="s">
        <v>21</v>
      </c>
      <c r="N270" s="195" t="s">
        <v>45</v>
      </c>
      <c r="O270" s="41"/>
      <c r="P270" s="196">
        <f>O270*H270</f>
        <v>0</v>
      </c>
      <c r="Q270" s="196">
        <v>1.3999999999999999E-4</v>
      </c>
      <c r="R270" s="196">
        <f>Q270*H270</f>
        <v>2.0999999999999998E-4</v>
      </c>
      <c r="S270" s="196">
        <v>0</v>
      </c>
      <c r="T270" s="197">
        <f>S270*H270</f>
        <v>0</v>
      </c>
      <c r="AR270" s="23" t="s">
        <v>211</v>
      </c>
      <c r="AT270" s="23" t="s">
        <v>138</v>
      </c>
      <c r="AU270" s="23" t="s">
        <v>84</v>
      </c>
      <c r="AY270" s="23" t="s">
        <v>135</v>
      </c>
      <c r="BE270" s="198">
        <f>IF(N270="základní",J270,0)</f>
        <v>0</v>
      </c>
      <c r="BF270" s="198">
        <f>IF(N270="snížená",J270,0)</f>
        <v>0</v>
      </c>
      <c r="BG270" s="198">
        <f>IF(N270="zákl. přenesená",J270,0)</f>
        <v>0</v>
      </c>
      <c r="BH270" s="198">
        <f>IF(N270="sníž. přenesená",J270,0)</f>
        <v>0</v>
      </c>
      <c r="BI270" s="198">
        <f>IF(N270="nulová",J270,0)</f>
        <v>0</v>
      </c>
      <c r="BJ270" s="23" t="s">
        <v>82</v>
      </c>
      <c r="BK270" s="198">
        <f>ROUND(I270*H270,2)</f>
        <v>0</v>
      </c>
      <c r="BL270" s="23" t="s">
        <v>211</v>
      </c>
      <c r="BM270" s="23" t="s">
        <v>703</v>
      </c>
    </row>
    <row r="271" spans="2:65" s="1" customFormat="1" ht="16.5" customHeight="1">
      <c r="B271" s="40"/>
      <c r="C271" s="187" t="s">
        <v>704</v>
      </c>
      <c r="D271" s="187" t="s">
        <v>138</v>
      </c>
      <c r="E271" s="188" t="s">
        <v>705</v>
      </c>
      <c r="F271" s="189" t="s">
        <v>706</v>
      </c>
      <c r="G271" s="190" t="s">
        <v>141</v>
      </c>
      <c r="H271" s="191">
        <v>1.5</v>
      </c>
      <c r="I271" s="192"/>
      <c r="J271" s="193">
        <f>ROUND(I271*H271,2)</f>
        <v>0</v>
      </c>
      <c r="K271" s="189" t="s">
        <v>142</v>
      </c>
      <c r="L271" s="60"/>
      <c r="M271" s="194" t="s">
        <v>21</v>
      </c>
      <c r="N271" s="195" t="s">
        <v>45</v>
      </c>
      <c r="O271" s="41"/>
      <c r="P271" s="196">
        <f>O271*H271</f>
        <v>0</v>
      </c>
      <c r="Q271" s="196">
        <v>1.2E-4</v>
      </c>
      <c r="R271" s="196">
        <f>Q271*H271</f>
        <v>1.8000000000000001E-4</v>
      </c>
      <c r="S271" s="196">
        <v>0</v>
      </c>
      <c r="T271" s="197">
        <f>S271*H271</f>
        <v>0</v>
      </c>
      <c r="AR271" s="23" t="s">
        <v>211</v>
      </c>
      <c r="AT271" s="23" t="s">
        <v>138</v>
      </c>
      <c r="AU271" s="23" t="s">
        <v>84</v>
      </c>
      <c r="AY271" s="23" t="s">
        <v>135</v>
      </c>
      <c r="BE271" s="198">
        <f>IF(N271="základní",J271,0)</f>
        <v>0</v>
      </c>
      <c r="BF271" s="198">
        <f>IF(N271="snížená",J271,0)</f>
        <v>0</v>
      </c>
      <c r="BG271" s="198">
        <f>IF(N271="zákl. přenesená",J271,0)</f>
        <v>0</v>
      </c>
      <c r="BH271" s="198">
        <f>IF(N271="sníž. přenesená",J271,0)</f>
        <v>0</v>
      </c>
      <c r="BI271" s="198">
        <f>IF(N271="nulová",J271,0)</f>
        <v>0</v>
      </c>
      <c r="BJ271" s="23" t="s">
        <v>82</v>
      </c>
      <c r="BK271" s="198">
        <f>ROUND(I271*H271,2)</f>
        <v>0</v>
      </c>
      <c r="BL271" s="23" t="s">
        <v>211</v>
      </c>
      <c r="BM271" s="23" t="s">
        <v>707</v>
      </c>
    </row>
    <row r="272" spans="2:65" s="1" customFormat="1" ht="16.5" customHeight="1">
      <c r="B272" s="40"/>
      <c r="C272" s="187" t="s">
        <v>708</v>
      </c>
      <c r="D272" s="187" t="s">
        <v>138</v>
      </c>
      <c r="E272" s="188" t="s">
        <v>709</v>
      </c>
      <c r="F272" s="189" t="s">
        <v>710</v>
      </c>
      <c r="G272" s="190" t="s">
        <v>141</v>
      </c>
      <c r="H272" s="191">
        <v>1.5</v>
      </c>
      <c r="I272" s="192"/>
      <c r="J272" s="193">
        <f>ROUND(I272*H272,2)</f>
        <v>0</v>
      </c>
      <c r="K272" s="189" t="s">
        <v>142</v>
      </c>
      <c r="L272" s="60"/>
      <c r="M272" s="194" t="s">
        <v>21</v>
      </c>
      <c r="N272" s="195" t="s">
        <v>45</v>
      </c>
      <c r="O272" s="41"/>
      <c r="P272" s="196">
        <f>O272*H272</f>
        <v>0</v>
      </c>
      <c r="Q272" s="196">
        <v>1.2E-4</v>
      </c>
      <c r="R272" s="196">
        <f>Q272*H272</f>
        <v>1.8000000000000001E-4</v>
      </c>
      <c r="S272" s="196">
        <v>0</v>
      </c>
      <c r="T272" s="197">
        <f>S272*H272</f>
        <v>0</v>
      </c>
      <c r="AR272" s="23" t="s">
        <v>211</v>
      </c>
      <c r="AT272" s="23" t="s">
        <v>138</v>
      </c>
      <c r="AU272" s="23" t="s">
        <v>84</v>
      </c>
      <c r="AY272" s="23" t="s">
        <v>135</v>
      </c>
      <c r="BE272" s="198">
        <f>IF(N272="základní",J272,0)</f>
        <v>0</v>
      </c>
      <c r="BF272" s="198">
        <f>IF(N272="snížená",J272,0)</f>
        <v>0</v>
      </c>
      <c r="BG272" s="198">
        <f>IF(N272="zákl. přenesená",J272,0)</f>
        <v>0</v>
      </c>
      <c r="BH272" s="198">
        <f>IF(N272="sníž. přenesená",J272,0)</f>
        <v>0</v>
      </c>
      <c r="BI272" s="198">
        <f>IF(N272="nulová",J272,0)</f>
        <v>0</v>
      </c>
      <c r="BJ272" s="23" t="s">
        <v>82</v>
      </c>
      <c r="BK272" s="198">
        <f>ROUND(I272*H272,2)</f>
        <v>0</v>
      </c>
      <c r="BL272" s="23" t="s">
        <v>211</v>
      </c>
      <c r="BM272" s="23" t="s">
        <v>711</v>
      </c>
    </row>
    <row r="273" spans="2:65" s="11" customFormat="1">
      <c r="B273" s="199"/>
      <c r="C273" s="200"/>
      <c r="D273" s="201" t="s">
        <v>145</v>
      </c>
      <c r="E273" s="202" t="s">
        <v>21</v>
      </c>
      <c r="F273" s="203" t="s">
        <v>712</v>
      </c>
      <c r="G273" s="200"/>
      <c r="H273" s="204">
        <v>1.5</v>
      </c>
      <c r="I273" s="205"/>
      <c r="J273" s="200"/>
      <c r="K273" s="200"/>
      <c r="L273" s="206"/>
      <c r="M273" s="207"/>
      <c r="N273" s="208"/>
      <c r="O273" s="208"/>
      <c r="P273" s="208"/>
      <c r="Q273" s="208"/>
      <c r="R273" s="208"/>
      <c r="S273" s="208"/>
      <c r="T273" s="209"/>
      <c r="AT273" s="210" t="s">
        <v>145</v>
      </c>
      <c r="AU273" s="210" t="s">
        <v>84</v>
      </c>
      <c r="AV273" s="11" t="s">
        <v>84</v>
      </c>
      <c r="AW273" s="11" t="s">
        <v>37</v>
      </c>
      <c r="AX273" s="11" t="s">
        <v>82</v>
      </c>
      <c r="AY273" s="210" t="s">
        <v>135</v>
      </c>
    </row>
    <row r="274" spans="2:65" s="1" customFormat="1" ht="25.5" customHeight="1">
      <c r="B274" s="40"/>
      <c r="C274" s="187" t="s">
        <v>713</v>
      </c>
      <c r="D274" s="187" t="s">
        <v>138</v>
      </c>
      <c r="E274" s="188" t="s">
        <v>714</v>
      </c>
      <c r="F274" s="189" t="s">
        <v>715</v>
      </c>
      <c r="G274" s="190" t="s">
        <v>141</v>
      </c>
      <c r="H274" s="191">
        <v>50.4</v>
      </c>
      <c r="I274" s="192"/>
      <c r="J274" s="193">
        <f>ROUND(I274*H274,2)</f>
        <v>0</v>
      </c>
      <c r="K274" s="189" t="s">
        <v>142</v>
      </c>
      <c r="L274" s="60"/>
      <c r="M274" s="194" t="s">
        <v>21</v>
      </c>
      <c r="N274" s="195" t="s">
        <v>45</v>
      </c>
      <c r="O274" s="41"/>
      <c r="P274" s="196">
        <f>O274*H274</f>
        <v>0</v>
      </c>
      <c r="Q274" s="196">
        <v>2.3000000000000001E-4</v>
      </c>
      <c r="R274" s="196">
        <f>Q274*H274</f>
        <v>1.1592E-2</v>
      </c>
      <c r="S274" s="196">
        <v>0</v>
      </c>
      <c r="T274" s="197">
        <f>S274*H274</f>
        <v>0</v>
      </c>
      <c r="AR274" s="23" t="s">
        <v>211</v>
      </c>
      <c r="AT274" s="23" t="s">
        <v>138</v>
      </c>
      <c r="AU274" s="23" t="s">
        <v>84</v>
      </c>
      <c r="AY274" s="23" t="s">
        <v>135</v>
      </c>
      <c r="BE274" s="198">
        <f>IF(N274="základní",J274,0)</f>
        <v>0</v>
      </c>
      <c r="BF274" s="198">
        <f>IF(N274="snížená",J274,0)</f>
        <v>0</v>
      </c>
      <c r="BG274" s="198">
        <f>IF(N274="zákl. přenesená",J274,0)</f>
        <v>0</v>
      </c>
      <c r="BH274" s="198">
        <f>IF(N274="sníž. přenesená",J274,0)</f>
        <v>0</v>
      </c>
      <c r="BI274" s="198">
        <f>IF(N274="nulová",J274,0)</f>
        <v>0</v>
      </c>
      <c r="BJ274" s="23" t="s">
        <v>82</v>
      </c>
      <c r="BK274" s="198">
        <f>ROUND(I274*H274,2)</f>
        <v>0</v>
      </c>
      <c r="BL274" s="23" t="s">
        <v>211</v>
      </c>
      <c r="BM274" s="23" t="s">
        <v>716</v>
      </c>
    </row>
    <row r="275" spans="2:65" s="1" customFormat="1" ht="16.5" customHeight="1">
      <c r="B275" s="40"/>
      <c r="C275" s="187" t="s">
        <v>717</v>
      </c>
      <c r="D275" s="187" t="s">
        <v>138</v>
      </c>
      <c r="E275" s="188" t="s">
        <v>718</v>
      </c>
      <c r="F275" s="189" t="s">
        <v>719</v>
      </c>
      <c r="G275" s="190" t="s">
        <v>220</v>
      </c>
      <c r="H275" s="191">
        <v>20</v>
      </c>
      <c r="I275" s="192"/>
      <c r="J275" s="193">
        <f>ROUND(I275*H275,2)</f>
        <v>0</v>
      </c>
      <c r="K275" s="189" t="s">
        <v>142</v>
      </c>
      <c r="L275" s="60"/>
      <c r="M275" s="194" t="s">
        <v>21</v>
      </c>
      <c r="N275" s="195" t="s">
        <v>45</v>
      </c>
      <c r="O275" s="41"/>
      <c r="P275" s="196">
        <f>O275*H275</f>
        <v>0</v>
      </c>
      <c r="Q275" s="196">
        <v>2.0000000000000002E-5</v>
      </c>
      <c r="R275" s="196">
        <f>Q275*H275</f>
        <v>4.0000000000000002E-4</v>
      </c>
      <c r="S275" s="196">
        <v>0</v>
      </c>
      <c r="T275" s="197">
        <f>S275*H275</f>
        <v>0</v>
      </c>
      <c r="AR275" s="23" t="s">
        <v>211</v>
      </c>
      <c r="AT275" s="23" t="s">
        <v>138</v>
      </c>
      <c r="AU275" s="23" t="s">
        <v>84</v>
      </c>
      <c r="AY275" s="23" t="s">
        <v>135</v>
      </c>
      <c r="BE275" s="198">
        <f>IF(N275="základní",J275,0)</f>
        <v>0</v>
      </c>
      <c r="BF275" s="198">
        <f>IF(N275="snížená",J275,0)</f>
        <v>0</v>
      </c>
      <c r="BG275" s="198">
        <f>IF(N275="zákl. přenesená",J275,0)</f>
        <v>0</v>
      </c>
      <c r="BH275" s="198">
        <f>IF(N275="sníž. přenesená",J275,0)</f>
        <v>0</v>
      </c>
      <c r="BI275" s="198">
        <f>IF(N275="nulová",J275,0)</f>
        <v>0</v>
      </c>
      <c r="BJ275" s="23" t="s">
        <v>82</v>
      </c>
      <c r="BK275" s="198">
        <f>ROUND(I275*H275,2)</f>
        <v>0</v>
      </c>
      <c r="BL275" s="23" t="s">
        <v>211</v>
      </c>
      <c r="BM275" s="23" t="s">
        <v>720</v>
      </c>
    </row>
    <row r="276" spans="2:65" s="1" customFormat="1" ht="16.5" customHeight="1">
      <c r="B276" s="40"/>
      <c r="C276" s="187" t="s">
        <v>721</v>
      </c>
      <c r="D276" s="187" t="s">
        <v>138</v>
      </c>
      <c r="E276" s="188" t="s">
        <v>722</v>
      </c>
      <c r="F276" s="189" t="s">
        <v>723</v>
      </c>
      <c r="G276" s="190" t="s">
        <v>220</v>
      </c>
      <c r="H276" s="191">
        <v>20</v>
      </c>
      <c r="I276" s="192"/>
      <c r="J276" s="193">
        <f>ROUND(I276*H276,2)</f>
        <v>0</v>
      </c>
      <c r="K276" s="189" t="s">
        <v>142</v>
      </c>
      <c r="L276" s="60"/>
      <c r="M276" s="194" t="s">
        <v>21</v>
      </c>
      <c r="N276" s="195" t="s">
        <v>45</v>
      </c>
      <c r="O276" s="41"/>
      <c r="P276" s="196">
        <f>O276*H276</f>
        <v>0</v>
      </c>
      <c r="Q276" s="196">
        <v>6.0000000000000002E-5</v>
      </c>
      <c r="R276" s="196">
        <f>Q276*H276</f>
        <v>1.2000000000000001E-3</v>
      </c>
      <c r="S276" s="196">
        <v>0</v>
      </c>
      <c r="T276" s="197">
        <f>S276*H276</f>
        <v>0</v>
      </c>
      <c r="AR276" s="23" t="s">
        <v>211</v>
      </c>
      <c r="AT276" s="23" t="s">
        <v>138</v>
      </c>
      <c r="AU276" s="23" t="s">
        <v>84</v>
      </c>
      <c r="AY276" s="23" t="s">
        <v>135</v>
      </c>
      <c r="BE276" s="198">
        <f>IF(N276="základní",J276,0)</f>
        <v>0</v>
      </c>
      <c r="BF276" s="198">
        <f>IF(N276="snížená",J276,0)</f>
        <v>0</v>
      </c>
      <c r="BG276" s="198">
        <f>IF(N276="zákl. přenesená",J276,0)</f>
        <v>0</v>
      </c>
      <c r="BH276" s="198">
        <f>IF(N276="sníž. přenesená",J276,0)</f>
        <v>0</v>
      </c>
      <c r="BI276" s="198">
        <f>IF(N276="nulová",J276,0)</f>
        <v>0</v>
      </c>
      <c r="BJ276" s="23" t="s">
        <v>82</v>
      </c>
      <c r="BK276" s="198">
        <f>ROUND(I276*H276,2)</f>
        <v>0</v>
      </c>
      <c r="BL276" s="23" t="s">
        <v>211</v>
      </c>
      <c r="BM276" s="23" t="s">
        <v>724</v>
      </c>
    </row>
    <row r="277" spans="2:65" s="1" customFormat="1" ht="16.5" customHeight="1">
      <c r="B277" s="40"/>
      <c r="C277" s="187" t="s">
        <v>725</v>
      </c>
      <c r="D277" s="187" t="s">
        <v>138</v>
      </c>
      <c r="E277" s="188" t="s">
        <v>726</v>
      </c>
      <c r="F277" s="189" t="s">
        <v>727</v>
      </c>
      <c r="G277" s="190" t="s">
        <v>141</v>
      </c>
      <c r="H277" s="191">
        <v>50.4</v>
      </c>
      <c r="I277" s="192"/>
      <c r="J277" s="193">
        <f>ROUND(I277*H277,2)</f>
        <v>0</v>
      </c>
      <c r="K277" s="189" t="s">
        <v>142</v>
      </c>
      <c r="L277" s="60"/>
      <c r="M277" s="194" t="s">
        <v>21</v>
      </c>
      <c r="N277" s="195" t="s">
        <v>45</v>
      </c>
      <c r="O277" s="41"/>
      <c r="P277" s="196">
        <f>O277*H277</f>
        <v>0</v>
      </c>
      <c r="Q277" s="196">
        <v>4.2999999999999999E-4</v>
      </c>
      <c r="R277" s="196">
        <f>Q277*H277</f>
        <v>2.1672E-2</v>
      </c>
      <c r="S277" s="196">
        <v>0</v>
      </c>
      <c r="T277" s="197">
        <f>S277*H277</f>
        <v>0</v>
      </c>
      <c r="AR277" s="23" t="s">
        <v>211</v>
      </c>
      <c r="AT277" s="23" t="s">
        <v>138</v>
      </c>
      <c r="AU277" s="23" t="s">
        <v>84</v>
      </c>
      <c r="AY277" s="23" t="s">
        <v>135</v>
      </c>
      <c r="BE277" s="198">
        <f>IF(N277="základní",J277,0)</f>
        <v>0</v>
      </c>
      <c r="BF277" s="198">
        <f>IF(N277="snížená",J277,0)</f>
        <v>0</v>
      </c>
      <c r="BG277" s="198">
        <f>IF(N277="zákl. přenesená",J277,0)</f>
        <v>0</v>
      </c>
      <c r="BH277" s="198">
        <f>IF(N277="sníž. přenesená",J277,0)</f>
        <v>0</v>
      </c>
      <c r="BI277" s="198">
        <f>IF(N277="nulová",J277,0)</f>
        <v>0</v>
      </c>
      <c r="BJ277" s="23" t="s">
        <v>82</v>
      </c>
      <c r="BK277" s="198">
        <f>ROUND(I277*H277,2)</f>
        <v>0</v>
      </c>
      <c r="BL277" s="23" t="s">
        <v>211</v>
      </c>
      <c r="BM277" s="23" t="s">
        <v>728</v>
      </c>
    </row>
    <row r="278" spans="2:65" s="11" customFormat="1">
      <c r="B278" s="199"/>
      <c r="C278" s="200"/>
      <c r="D278" s="201" t="s">
        <v>145</v>
      </c>
      <c r="E278" s="202" t="s">
        <v>21</v>
      </c>
      <c r="F278" s="203" t="s">
        <v>729</v>
      </c>
      <c r="G278" s="200"/>
      <c r="H278" s="204">
        <v>50.4</v>
      </c>
      <c r="I278" s="205"/>
      <c r="J278" s="200"/>
      <c r="K278" s="200"/>
      <c r="L278" s="206"/>
      <c r="M278" s="207"/>
      <c r="N278" s="208"/>
      <c r="O278" s="208"/>
      <c r="P278" s="208"/>
      <c r="Q278" s="208"/>
      <c r="R278" s="208"/>
      <c r="S278" s="208"/>
      <c r="T278" s="209"/>
      <c r="AT278" s="210" t="s">
        <v>145</v>
      </c>
      <c r="AU278" s="210" t="s">
        <v>84</v>
      </c>
      <c r="AV278" s="11" t="s">
        <v>84</v>
      </c>
      <c r="AW278" s="11" t="s">
        <v>37</v>
      </c>
      <c r="AX278" s="11" t="s">
        <v>82</v>
      </c>
      <c r="AY278" s="210" t="s">
        <v>135</v>
      </c>
    </row>
    <row r="279" spans="2:65" s="1" customFormat="1" ht="16.5" customHeight="1">
      <c r="B279" s="40"/>
      <c r="C279" s="187" t="s">
        <v>730</v>
      </c>
      <c r="D279" s="187" t="s">
        <v>138</v>
      </c>
      <c r="E279" s="188" t="s">
        <v>731</v>
      </c>
      <c r="F279" s="189" t="s">
        <v>732</v>
      </c>
      <c r="G279" s="190" t="s">
        <v>220</v>
      </c>
      <c r="H279" s="191">
        <v>20</v>
      </c>
      <c r="I279" s="192"/>
      <c r="J279" s="193">
        <f>ROUND(I279*H279,2)</f>
        <v>0</v>
      </c>
      <c r="K279" s="189" t="s">
        <v>142</v>
      </c>
      <c r="L279" s="60"/>
      <c r="M279" s="194" t="s">
        <v>21</v>
      </c>
      <c r="N279" s="195" t="s">
        <v>45</v>
      </c>
      <c r="O279" s="41"/>
      <c r="P279" s="196">
        <f>O279*H279</f>
        <v>0</v>
      </c>
      <c r="Q279" s="196">
        <v>3.0000000000000001E-5</v>
      </c>
      <c r="R279" s="196">
        <f>Q279*H279</f>
        <v>6.0000000000000006E-4</v>
      </c>
      <c r="S279" s="196">
        <v>0</v>
      </c>
      <c r="T279" s="197">
        <f>S279*H279</f>
        <v>0</v>
      </c>
      <c r="AR279" s="23" t="s">
        <v>211</v>
      </c>
      <c r="AT279" s="23" t="s">
        <v>138</v>
      </c>
      <c r="AU279" s="23" t="s">
        <v>84</v>
      </c>
      <c r="AY279" s="23" t="s">
        <v>135</v>
      </c>
      <c r="BE279" s="198">
        <f>IF(N279="základní",J279,0)</f>
        <v>0</v>
      </c>
      <c r="BF279" s="198">
        <f>IF(N279="snížená",J279,0)</f>
        <v>0</v>
      </c>
      <c r="BG279" s="198">
        <f>IF(N279="zákl. přenesená",J279,0)</f>
        <v>0</v>
      </c>
      <c r="BH279" s="198">
        <f>IF(N279="sníž. přenesená",J279,0)</f>
        <v>0</v>
      </c>
      <c r="BI279" s="198">
        <f>IF(N279="nulová",J279,0)</f>
        <v>0</v>
      </c>
      <c r="BJ279" s="23" t="s">
        <v>82</v>
      </c>
      <c r="BK279" s="198">
        <f>ROUND(I279*H279,2)</f>
        <v>0</v>
      </c>
      <c r="BL279" s="23" t="s">
        <v>211</v>
      </c>
      <c r="BM279" s="23" t="s">
        <v>733</v>
      </c>
    </row>
    <row r="280" spans="2:65" s="10" customFormat="1" ht="29.85" customHeight="1">
      <c r="B280" s="171"/>
      <c r="C280" s="172"/>
      <c r="D280" s="173" t="s">
        <v>73</v>
      </c>
      <c r="E280" s="185" t="s">
        <v>734</v>
      </c>
      <c r="F280" s="185" t="s">
        <v>735</v>
      </c>
      <c r="G280" s="172"/>
      <c r="H280" s="172"/>
      <c r="I280" s="175"/>
      <c r="J280" s="186">
        <f>BK280</f>
        <v>0</v>
      </c>
      <c r="K280" s="172"/>
      <c r="L280" s="177"/>
      <c r="M280" s="178"/>
      <c r="N280" s="179"/>
      <c r="O280" s="179"/>
      <c r="P280" s="180">
        <f>SUM(P281:P284)</f>
        <v>0</v>
      </c>
      <c r="Q280" s="179"/>
      <c r="R280" s="180">
        <f>SUM(R281:R284)</f>
        <v>3.952E-2</v>
      </c>
      <c r="S280" s="179"/>
      <c r="T280" s="181">
        <f>SUM(T281:T284)</f>
        <v>0</v>
      </c>
      <c r="AR280" s="182" t="s">
        <v>84</v>
      </c>
      <c r="AT280" s="183" t="s">
        <v>73</v>
      </c>
      <c r="AU280" s="183" t="s">
        <v>82</v>
      </c>
      <c r="AY280" s="182" t="s">
        <v>135</v>
      </c>
      <c r="BK280" s="184">
        <f>SUM(BK281:BK284)</f>
        <v>0</v>
      </c>
    </row>
    <row r="281" spans="2:65" s="1" customFormat="1" ht="25.5" customHeight="1">
      <c r="B281" s="40"/>
      <c r="C281" s="187" t="s">
        <v>736</v>
      </c>
      <c r="D281" s="187" t="s">
        <v>138</v>
      </c>
      <c r="E281" s="188" t="s">
        <v>737</v>
      </c>
      <c r="F281" s="189" t="s">
        <v>738</v>
      </c>
      <c r="G281" s="190" t="s">
        <v>141</v>
      </c>
      <c r="H281" s="191">
        <v>30</v>
      </c>
      <c r="I281" s="192"/>
      <c r="J281" s="193">
        <f>ROUND(I281*H281,2)</f>
        <v>0</v>
      </c>
      <c r="K281" s="189" t="s">
        <v>142</v>
      </c>
      <c r="L281" s="60"/>
      <c r="M281" s="194" t="s">
        <v>21</v>
      </c>
      <c r="N281" s="195" t="s">
        <v>45</v>
      </c>
      <c r="O281" s="41"/>
      <c r="P281" s="196">
        <f>O281*H281</f>
        <v>0</v>
      </c>
      <c r="Q281" s="196">
        <v>2.0000000000000002E-5</v>
      </c>
      <c r="R281" s="196">
        <f>Q281*H281</f>
        <v>6.0000000000000006E-4</v>
      </c>
      <c r="S281" s="196">
        <v>0</v>
      </c>
      <c r="T281" s="197">
        <f>S281*H281</f>
        <v>0</v>
      </c>
      <c r="AR281" s="23" t="s">
        <v>211</v>
      </c>
      <c r="AT281" s="23" t="s">
        <v>138</v>
      </c>
      <c r="AU281" s="23" t="s">
        <v>84</v>
      </c>
      <c r="AY281" s="23" t="s">
        <v>135</v>
      </c>
      <c r="BE281" s="198">
        <f>IF(N281="základní",J281,0)</f>
        <v>0</v>
      </c>
      <c r="BF281" s="198">
        <f>IF(N281="snížená",J281,0)</f>
        <v>0</v>
      </c>
      <c r="BG281" s="198">
        <f>IF(N281="zákl. přenesená",J281,0)</f>
        <v>0</v>
      </c>
      <c r="BH281" s="198">
        <f>IF(N281="sníž. přenesená",J281,0)</f>
        <v>0</v>
      </c>
      <c r="BI281" s="198">
        <f>IF(N281="nulová",J281,0)</f>
        <v>0</v>
      </c>
      <c r="BJ281" s="23" t="s">
        <v>82</v>
      </c>
      <c r="BK281" s="198">
        <f>ROUND(I281*H281,2)</f>
        <v>0</v>
      </c>
      <c r="BL281" s="23" t="s">
        <v>211</v>
      </c>
      <c r="BM281" s="23" t="s">
        <v>739</v>
      </c>
    </row>
    <row r="282" spans="2:65" s="1" customFormat="1" ht="25.5" customHeight="1">
      <c r="B282" s="40"/>
      <c r="C282" s="187" t="s">
        <v>740</v>
      </c>
      <c r="D282" s="187" t="s">
        <v>138</v>
      </c>
      <c r="E282" s="188" t="s">
        <v>741</v>
      </c>
      <c r="F282" s="189" t="s">
        <v>742</v>
      </c>
      <c r="G282" s="190" t="s">
        <v>141</v>
      </c>
      <c r="H282" s="191">
        <v>139</v>
      </c>
      <c r="I282" s="192"/>
      <c r="J282" s="193">
        <f>ROUND(I282*H282,2)</f>
        <v>0</v>
      </c>
      <c r="K282" s="189" t="s">
        <v>142</v>
      </c>
      <c r="L282" s="60"/>
      <c r="M282" s="194" t="s">
        <v>21</v>
      </c>
      <c r="N282" s="195" t="s">
        <v>45</v>
      </c>
      <c r="O282" s="41"/>
      <c r="P282" s="196">
        <f>O282*H282</f>
        <v>0</v>
      </c>
      <c r="Q282" s="196">
        <v>2.5999999999999998E-4</v>
      </c>
      <c r="R282" s="196">
        <f>Q282*H282</f>
        <v>3.6139999999999999E-2</v>
      </c>
      <c r="S282" s="196">
        <v>0</v>
      </c>
      <c r="T282" s="197">
        <f>S282*H282</f>
        <v>0</v>
      </c>
      <c r="AR282" s="23" t="s">
        <v>211</v>
      </c>
      <c r="AT282" s="23" t="s">
        <v>138</v>
      </c>
      <c r="AU282" s="23" t="s">
        <v>84</v>
      </c>
      <c r="AY282" s="23" t="s">
        <v>135</v>
      </c>
      <c r="BE282" s="198">
        <f>IF(N282="základní",J282,0)</f>
        <v>0</v>
      </c>
      <c r="BF282" s="198">
        <f>IF(N282="snížená",J282,0)</f>
        <v>0</v>
      </c>
      <c r="BG282" s="198">
        <f>IF(N282="zákl. přenesená",J282,0)</f>
        <v>0</v>
      </c>
      <c r="BH282" s="198">
        <f>IF(N282="sníž. přenesená",J282,0)</f>
        <v>0</v>
      </c>
      <c r="BI282" s="198">
        <f>IF(N282="nulová",J282,0)</f>
        <v>0</v>
      </c>
      <c r="BJ282" s="23" t="s">
        <v>82</v>
      </c>
      <c r="BK282" s="198">
        <f>ROUND(I282*H282,2)</f>
        <v>0</v>
      </c>
      <c r="BL282" s="23" t="s">
        <v>211</v>
      </c>
      <c r="BM282" s="23" t="s">
        <v>743</v>
      </c>
    </row>
    <row r="283" spans="2:65" s="11" customFormat="1">
      <c r="B283" s="199"/>
      <c r="C283" s="200"/>
      <c r="D283" s="201" t="s">
        <v>145</v>
      </c>
      <c r="E283" s="202" t="s">
        <v>21</v>
      </c>
      <c r="F283" s="203" t="s">
        <v>164</v>
      </c>
      <c r="G283" s="200"/>
      <c r="H283" s="204">
        <v>139</v>
      </c>
      <c r="I283" s="205"/>
      <c r="J283" s="200"/>
      <c r="K283" s="200"/>
      <c r="L283" s="206"/>
      <c r="M283" s="207"/>
      <c r="N283" s="208"/>
      <c r="O283" s="208"/>
      <c r="P283" s="208"/>
      <c r="Q283" s="208"/>
      <c r="R283" s="208"/>
      <c r="S283" s="208"/>
      <c r="T283" s="209"/>
      <c r="AT283" s="210" t="s">
        <v>145</v>
      </c>
      <c r="AU283" s="210" t="s">
        <v>84</v>
      </c>
      <c r="AV283" s="11" t="s">
        <v>84</v>
      </c>
      <c r="AW283" s="11" t="s">
        <v>37</v>
      </c>
      <c r="AX283" s="11" t="s">
        <v>82</v>
      </c>
      <c r="AY283" s="210" t="s">
        <v>135</v>
      </c>
    </row>
    <row r="284" spans="2:65" s="1" customFormat="1" ht="25.5" customHeight="1">
      <c r="B284" s="40"/>
      <c r="C284" s="187" t="s">
        <v>744</v>
      </c>
      <c r="D284" s="187" t="s">
        <v>138</v>
      </c>
      <c r="E284" s="188" t="s">
        <v>745</v>
      </c>
      <c r="F284" s="189" t="s">
        <v>746</v>
      </c>
      <c r="G284" s="190" t="s">
        <v>141</v>
      </c>
      <c r="H284" s="191">
        <v>139</v>
      </c>
      <c r="I284" s="192"/>
      <c r="J284" s="193">
        <f>ROUND(I284*H284,2)</f>
        <v>0</v>
      </c>
      <c r="K284" s="189" t="s">
        <v>142</v>
      </c>
      <c r="L284" s="60"/>
      <c r="M284" s="194" t="s">
        <v>21</v>
      </c>
      <c r="N284" s="195" t="s">
        <v>45</v>
      </c>
      <c r="O284" s="41"/>
      <c r="P284" s="196">
        <f>O284*H284</f>
        <v>0</v>
      </c>
      <c r="Q284" s="196">
        <v>2.0000000000000002E-5</v>
      </c>
      <c r="R284" s="196">
        <f>Q284*H284</f>
        <v>2.7800000000000004E-3</v>
      </c>
      <c r="S284" s="196">
        <v>0</v>
      </c>
      <c r="T284" s="197">
        <f>S284*H284</f>
        <v>0</v>
      </c>
      <c r="AR284" s="23" t="s">
        <v>211</v>
      </c>
      <c r="AT284" s="23" t="s">
        <v>138</v>
      </c>
      <c r="AU284" s="23" t="s">
        <v>84</v>
      </c>
      <c r="AY284" s="23" t="s">
        <v>135</v>
      </c>
      <c r="BE284" s="198">
        <f>IF(N284="základní",J284,0)</f>
        <v>0</v>
      </c>
      <c r="BF284" s="198">
        <f>IF(N284="snížená",J284,0)</f>
        <v>0</v>
      </c>
      <c r="BG284" s="198">
        <f>IF(N284="zákl. přenesená",J284,0)</f>
        <v>0</v>
      </c>
      <c r="BH284" s="198">
        <f>IF(N284="sníž. přenesená",J284,0)</f>
        <v>0</v>
      </c>
      <c r="BI284" s="198">
        <f>IF(N284="nulová",J284,0)</f>
        <v>0</v>
      </c>
      <c r="BJ284" s="23" t="s">
        <v>82</v>
      </c>
      <c r="BK284" s="198">
        <f>ROUND(I284*H284,2)</f>
        <v>0</v>
      </c>
      <c r="BL284" s="23" t="s">
        <v>211</v>
      </c>
      <c r="BM284" s="23" t="s">
        <v>747</v>
      </c>
    </row>
    <row r="285" spans="2:65" s="10" customFormat="1" ht="29.85" customHeight="1">
      <c r="B285" s="171"/>
      <c r="C285" s="172"/>
      <c r="D285" s="173" t="s">
        <v>73</v>
      </c>
      <c r="E285" s="185" t="s">
        <v>748</v>
      </c>
      <c r="F285" s="185" t="s">
        <v>749</v>
      </c>
      <c r="G285" s="172"/>
      <c r="H285" s="172"/>
      <c r="I285" s="175"/>
      <c r="J285" s="186">
        <f>BK285</f>
        <v>0</v>
      </c>
      <c r="K285" s="172"/>
      <c r="L285" s="177"/>
      <c r="M285" s="178"/>
      <c r="N285" s="179"/>
      <c r="O285" s="179"/>
      <c r="P285" s="180">
        <f>SUM(P286:P287)</f>
        <v>0</v>
      </c>
      <c r="Q285" s="179"/>
      <c r="R285" s="180">
        <f>SUM(R286:R287)</f>
        <v>1.5599999999999998E-3</v>
      </c>
      <c r="S285" s="179"/>
      <c r="T285" s="181">
        <f>SUM(T286:T287)</f>
        <v>0</v>
      </c>
      <c r="AR285" s="182" t="s">
        <v>84</v>
      </c>
      <c r="AT285" s="183" t="s">
        <v>73</v>
      </c>
      <c r="AU285" s="183" t="s">
        <v>82</v>
      </c>
      <c r="AY285" s="182" t="s">
        <v>135</v>
      </c>
      <c r="BK285" s="184">
        <f>SUM(BK286:BK287)</f>
        <v>0</v>
      </c>
    </row>
    <row r="286" spans="2:65" s="1" customFormat="1" ht="16.5" customHeight="1">
      <c r="B286" s="40"/>
      <c r="C286" s="187" t="s">
        <v>750</v>
      </c>
      <c r="D286" s="187" t="s">
        <v>138</v>
      </c>
      <c r="E286" s="188" t="s">
        <v>751</v>
      </c>
      <c r="F286" s="189" t="s">
        <v>752</v>
      </c>
      <c r="G286" s="190" t="s">
        <v>149</v>
      </c>
      <c r="H286" s="191">
        <v>3</v>
      </c>
      <c r="I286" s="192"/>
      <c r="J286" s="193">
        <f>ROUND(I286*H286,2)</f>
        <v>0</v>
      </c>
      <c r="K286" s="189" t="s">
        <v>21</v>
      </c>
      <c r="L286" s="60"/>
      <c r="M286" s="194" t="s">
        <v>21</v>
      </c>
      <c r="N286" s="195" t="s">
        <v>45</v>
      </c>
      <c r="O286" s="41"/>
      <c r="P286" s="196">
        <f>O286*H286</f>
        <v>0</v>
      </c>
      <c r="Q286" s="196">
        <v>5.1999999999999995E-4</v>
      </c>
      <c r="R286" s="196">
        <f>Q286*H286</f>
        <v>1.5599999999999998E-3</v>
      </c>
      <c r="S286" s="196">
        <v>0</v>
      </c>
      <c r="T286" s="197">
        <f>S286*H286</f>
        <v>0</v>
      </c>
      <c r="AR286" s="23" t="s">
        <v>211</v>
      </c>
      <c r="AT286" s="23" t="s">
        <v>138</v>
      </c>
      <c r="AU286" s="23" t="s">
        <v>84</v>
      </c>
      <c r="AY286" s="23" t="s">
        <v>135</v>
      </c>
      <c r="BE286" s="198">
        <f>IF(N286="základní",J286,0)</f>
        <v>0</v>
      </c>
      <c r="BF286" s="198">
        <f>IF(N286="snížená",J286,0)</f>
        <v>0</v>
      </c>
      <c r="BG286" s="198">
        <f>IF(N286="zákl. přenesená",J286,0)</f>
        <v>0</v>
      </c>
      <c r="BH286" s="198">
        <f>IF(N286="sníž. přenesená",J286,0)</f>
        <v>0</v>
      </c>
      <c r="BI286" s="198">
        <f>IF(N286="nulová",J286,0)</f>
        <v>0</v>
      </c>
      <c r="BJ286" s="23" t="s">
        <v>82</v>
      </c>
      <c r="BK286" s="198">
        <f>ROUND(I286*H286,2)</f>
        <v>0</v>
      </c>
      <c r="BL286" s="23" t="s">
        <v>211</v>
      </c>
      <c r="BM286" s="23" t="s">
        <v>753</v>
      </c>
    </row>
    <row r="287" spans="2:65" s="11" customFormat="1">
      <c r="B287" s="199"/>
      <c r="C287" s="200"/>
      <c r="D287" s="201" t="s">
        <v>145</v>
      </c>
      <c r="E287" s="202" t="s">
        <v>21</v>
      </c>
      <c r="F287" s="203" t="s">
        <v>754</v>
      </c>
      <c r="G287" s="200"/>
      <c r="H287" s="204">
        <v>3</v>
      </c>
      <c r="I287" s="205"/>
      <c r="J287" s="200"/>
      <c r="K287" s="200"/>
      <c r="L287" s="206"/>
      <c r="M287" s="207"/>
      <c r="N287" s="208"/>
      <c r="O287" s="208"/>
      <c r="P287" s="208"/>
      <c r="Q287" s="208"/>
      <c r="R287" s="208"/>
      <c r="S287" s="208"/>
      <c r="T287" s="209"/>
      <c r="AT287" s="210" t="s">
        <v>145</v>
      </c>
      <c r="AU287" s="210" t="s">
        <v>84</v>
      </c>
      <c r="AV287" s="11" t="s">
        <v>84</v>
      </c>
      <c r="AW287" s="11" t="s">
        <v>37</v>
      </c>
      <c r="AX287" s="11" t="s">
        <v>82</v>
      </c>
      <c r="AY287" s="210" t="s">
        <v>135</v>
      </c>
    </row>
    <row r="288" spans="2:65" s="10" customFormat="1" ht="37.35" customHeight="1">
      <c r="B288" s="171"/>
      <c r="C288" s="172"/>
      <c r="D288" s="173" t="s">
        <v>73</v>
      </c>
      <c r="E288" s="174" t="s">
        <v>191</v>
      </c>
      <c r="F288" s="174" t="s">
        <v>755</v>
      </c>
      <c r="G288" s="172"/>
      <c r="H288" s="172"/>
      <c r="I288" s="175"/>
      <c r="J288" s="176">
        <f>BK288</f>
        <v>0</v>
      </c>
      <c r="K288" s="172"/>
      <c r="L288" s="177"/>
      <c r="M288" s="178"/>
      <c r="N288" s="179"/>
      <c r="O288" s="179"/>
      <c r="P288" s="180">
        <f>P289</f>
        <v>0</v>
      </c>
      <c r="Q288" s="179"/>
      <c r="R288" s="180">
        <f>R289</f>
        <v>0.21733</v>
      </c>
      <c r="S288" s="179"/>
      <c r="T288" s="181">
        <f>T289</f>
        <v>0</v>
      </c>
      <c r="AR288" s="182" t="s">
        <v>151</v>
      </c>
      <c r="AT288" s="183" t="s">
        <v>73</v>
      </c>
      <c r="AU288" s="183" t="s">
        <v>74</v>
      </c>
      <c r="AY288" s="182" t="s">
        <v>135</v>
      </c>
      <c r="BK288" s="184">
        <f>BK289</f>
        <v>0</v>
      </c>
    </row>
    <row r="289" spans="2:65" s="10" customFormat="1" ht="19.95" customHeight="1">
      <c r="B289" s="171"/>
      <c r="C289" s="172"/>
      <c r="D289" s="173" t="s">
        <v>73</v>
      </c>
      <c r="E289" s="185" t="s">
        <v>756</v>
      </c>
      <c r="F289" s="185" t="s">
        <v>757</v>
      </c>
      <c r="G289" s="172"/>
      <c r="H289" s="172"/>
      <c r="I289" s="175"/>
      <c r="J289" s="186">
        <f>BK289</f>
        <v>0</v>
      </c>
      <c r="K289" s="172"/>
      <c r="L289" s="177"/>
      <c r="M289" s="178"/>
      <c r="N289" s="179"/>
      <c r="O289" s="179"/>
      <c r="P289" s="180">
        <f>SUM(P290:P344)</f>
        <v>0</v>
      </c>
      <c r="Q289" s="179"/>
      <c r="R289" s="180">
        <f>SUM(R290:R344)</f>
        <v>0.21733</v>
      </c>
      <c r="S289" s="179"/>
      <c r="T289" s="181">
        <f>SUM(T290:T344)</f>
        <v>0</v>
      </c>
      <c r="AR289" s="182" t="s">
        <v>151</v>
      </c>
      <c r="AT289" s="183" t="s">
        <v>73</v>
      </c>
      <c r="AU289" s="183" t="s">
        <v>82</v>
      </c>
      <c r="AY289" s="182" t="s">
        <v>135</v>
      </c>
      <c r="BK289" s="184">
        <f>SUM(BK290:BK344)</f>
        <v>0</v>
      </c>
    </row>
    <row r="290" spans="2:65" s="1" customFormat="1" ht="16.5" customHeight="1">
      <c r="B290" s="40"/>
      <c r="C290" s="187" t="s">
        <v>758</v>
      </c>
      <c r="D290" s="187" t="s">
        <v>138</v>
      </c>
      <c r="E290" s="188" t="s">
        <v>759</v>
      </c>
      <c r="F290" s="189" t="s">
        <v>760</v>
      </c>
      <c r="G290" s="190" t="s">
        <v>191</v>
      </c>
      <c r="H290" s="191">
        <v>260</v>
      </c>
      <c r="I290" s="192"/>
      <c r="J290" s="193">
        <f t="shared" ref="J290:J321" si="50">ROUND(I290*H290,2)</f>
        <v>0</v>
      </c>
      <c r="K290" s="189" t="s">
        <v>21</v>
      </c>
      <c r="L290" s="60"/>
      <c r="M290" s="194" t="s">
        <v>21</v>
      </c>
      <c r="N290" s="195" t="s">
        <v>45</v>
      </c>
      <c r="O290" s="41"/>
      <c r="P290" s="196">
        <f t="shared" ref="P290:P321" si="51">O290*H290</f>
        <v>0</v>
      </c>
      <c r="Q290" s="196">
        <v>0</v>
      </c>
      <c r="R290" s="196">
        <f t="shared" ref="R290:R321" si="52">Q290*H290</f>
        <v>0</v>
      </c>
      <c r="S290" s="196">
        <v>0</v>
      </c>
      <c r="T290" s="197">
        <f t="shared" ref="T290:T321" si="53">S290*H290</f>
        <v>0</v>
      </c>
      <c r="AR290" s="23" t="s">
        <v>423</v>
      </c>
      <c r="AT290" s="23" t="s">
        <v>138</v>
      </c>
      <c r="AU290" s="23" t="s">
        <v>84</v>
      </c>
      <c r="AY290" s="23" t="s">
        <v>135</v>
      </c>
      <c r="BE290" s="198">
        <f t="shared" ref="BE290:BE321" si="54">IF(N290="základní",J290,0)</f>
        <v>0</v>
      </c>
      <c r="BF290" s="198">
        <f t="shared" ref="BF290:BF321" si="55">IF(N290="snížená",J290,0)</f>
        <v>0</v>
      </c>
      <c r="BG290" s="198">
        <f t="shared" ref="BG290:BG321" si="56">IF(N290="zákl. přenesená",J290,0)</f>
        <v>0</v>
      </c>
      <c r="BH290" s="198">
        <f t="shared" ref="BH290:BH321" si="57">IF(N290="sníž. přenesená",J290,0)</f>
        <v>0</v>
      </c>
      <c r="BI290" s="198">
        <f t="shared" ref="BI290:BI321" si="58">IF(N290="nulová",J290,0)</f>
        <v>0</v>
      </c>
      <c r="BJ290" s="23" t="s">
        <v>82</v>
      </c>
      <c r="BK290" s="198">
        <f t="shared" ref="BK290:BK321" si="59">ROUND(I290*H290,2)</f>
        <v>0</v>
      </c>
      <c r="BL290" s="23" t="s">
        <v>423</v>
      </c>
      <c r="BM290" s="23" t="s">
        <v>761</v>
      </c>
    </row>
    <row r="291" spans="2:65" s="1" customFormat="1" ht="16.5" customHeight="1">
      <c r="B291" s="40"/>
      <c r="C291" s="187" t="s">
        <v>762</v>
      </c>
      <c r="D291" s="187" t="s">
        <v>138</v>
      </c>
      <c r="E291" s="188" t="s">
        <v>763</v>
      </c>
      <c r="F291" s="189" t="s">
        <v>764</v>
      </c>
      <c r="G291" s="190" t="s">
        <v>765</v>
      </c>
      <c r="H291" s="191">
        <v>12</v>
      </c>
      <c r="I291" s="192"/>
      <c r="J291" s="193">
        <f t="shared" si="50"/>
        <v>0</v>
      </c>
      <c r="K291" s="189" t="s">
        <v>21</v>
      </c>
      <c r="L291" s="60"/>
      <c r="M291" s="194" t="s">
        <v>21</v>
      </c>
      <c r="N291" s="195" t="s">
        <v>45</v>
      </c>
      <c r="O291" s="41"/>
      <c r="P291" s="196">
        <f t="shared" si="51"/>
        <v>0</v>
      </c>
      <c r="Q291" s="196">
        <v>0</v>
      </c>
      <c r="R291" s="196">
        <f t="shared" si="52"/>
        <v>0</v>
      </c>
      <c r="S291" s="196">
        <v>0</v>
      </c>
      <c r="T291" s="197">
        <f t="shared" si="53"/>
        <v>0</v>
      </c>
      <c r="AR291" s="23" t="s">
        <v>423</v>
      </c>
      <c r="AT291" s="23" t="s">
        <v>138</v>
      </c>
      <c r="AU291" s="23" t="s">
        <v>84</v>
      </c>
      <c r="AY291" s="23" t="s">
        <v>135</v>
      </c>
      <c r="BE291" s="198">
        <f t="shared" si="54"/>
        <v>0</v>
      </c>
      <c r="BF291" s="198">
        <f t="shared" si="55"/>
        <v>0</v>
      </c>
      <c r="BG291" s="198">
        <f t="shared" si="56"/>
        <v>0</v>
      </c>
      <c r="BH291" s="198">
        <f t="shared" si="57"/>
        <v>0</v>
      </c>
      <c r="BI291" s="198">
        <f t="shared" si="58"/>
        <v>0</v>
      </c>
      <c r="BJ291" s="23" t="s">
        <v>82</v>
      </c>
      <c r="BK291" s="198">
        <f t="shared" si="59"/>
        <v>0</v>
      </c>
      <c r="BL291" s="23" t="s">
        <v>423</v>
      </c>
      <c r="BM291" s="23" t="s">
        <v>766</v>
      </c>
    </row>
    <row r="292" spans="2:65" s="1" customFormat="1" ht="16.5" customHeight="1">
      <c r="B292" s="40"/>
      <c r="C292" s="187" t="s">
        <v>767</v>
      </c>
      <c r="D292" s="187" t="s">
        <v>138</v>
      </c>
      <c r="E292" s="188" t="s">
        <v>768</v>
      </c>
      <c r="F292" s="189" t="s">
        <v>769</v>
      </c>
      <c r="G292" s="190" t="s">
        <v>765</v>
      </c>
      <c r="H292" s="191">
        <v>2</v>
      </c>
      <c r="I292" s="192"/>
      <c r="J292" s="193">
        <f t="shared" si="50"/>
        <v>0</v>
      </c>
      <c r="K292" s="189" t="s">
        <v>21</v>
      </c>
      <c r="L292" s="60"/>
      <c r="M292" s="194" t="s">
        <v>21</v>
      </c>
      <c r="N292" s="195" t="s">
        <v>45</v>
      </c>
      <c r="O292" s="41"/>
      <c r="P292" s="196">
        <f t="shared" si="51"/>
        <v>0</v>
      </c>
      <c r="Q292" s="196">
        <v>0</v>
      </c>
      <c r="R292" s="196">
        <f t="shared" si="52"/>
        <v>0</v>
      </c>
      <c r="S292" s="196">
        <v>0</v>
      </c>
      <c r="T292" s="197">
        <f t="shared" si="53"/>
        <v>0</v>
      </c>
      <c r="AR292" s="23" t="s">
        <v>423</v>
      </c>
      <c r="AT292" s="23" t="s">
        <v>138</v>
      </c>
      <c r="AU292" s="23" t="s">
        <v>84</v>
      </c>
      <c r="AY292" s="23" t="s">
        <v>135</v>
      </c>
      <c r="BE292" s="198">
        <f t="shared" si="54"/>
        <v>0</v>
      </c>
      <c r="BF292" s="198">
        <f t="shared" si="55"/>
        <v>0</v>
      </c>
      <c r="BG292" s="198">
        <f t="shared" si="56"/>
        <v>0</v>
      </c>
      <c r="BH292" s="198">
        <f t="shared" si="57"/>
        <v>0</v>
      </c>
      <c r="BI292" s="198">
        <f t="shared" si="58"/>
        <v>0</v>
      </c>
      <c r="BJ292" s="23" t="s">
        <v>82</v>
      </c>
      <c r="BK292" s="198">
        <f t="shared" si="59"/>
        <v>0</v>
      </c>
      <c r="BL292" s="23" t="s">
        <v>423</v>
      </c>
      <c r="BM292" s="23" t="s">
        <v>770</v>
      </c>
    </row>
    <row r="293" spans="2:65" s="1" customFormat="1" ht="16.5" customHeight="1">
      <c r="B293" s="40"/>
      <c r="C293" s="187" t="s">
        <v>771</v>
      </c>
      <c r="D293" s="187" t="s">
        <v>138</v>
      </c>
      <c r="E293" s="188" t="s">
        <v>772</v>
      </c>
      <c r="F293" s="189" t="s">
        <v>773</v>
      </c>
      <c r="G293" s="190" t="s">
        <v>765</v>
      </c>
      <c r="H293" s="191">
        <v>24</v>
      </c>
      <c r="I293" s="192"/>
      <c r="J293" s="193">
        <f t="shared" si="50"/>
        <v>0</v>
      </c>
      <c r="K293" s="189" t="s">
        <v>21</v>
      </c>
      <c r="L293" s="60"/>
      <c r="M293" s="194" t="s">
        <v>21</v>
      </c>
      <c r="N293" s="195" t="s">
        <v>45</v>
      </c>
      <c r="O293" s="41"/>
      <c r="P293" s="196">
        <f t="shared" si="51"/>
        <v>0</v>
      </c>
      <c r="Q293" s="196">
        <v>0</v>
      </c>
      <c r="R293" s="196">
        <f t="shared" si="52"/>
        <v>0</v>
      </c>
      <c r="S293" s="196">
        <v>0</v>
      </c>
      <c r="T293" s="197">
        <f t="shared" si="53"/>
        <v>0</v>
      </c>
      <c r="AR293" s="23" t="s">
        <v>423</v>
      </c>
      <c r="AT293" s="23" t="s">
        <v>138</v>
      </c>
      <c r="AU293" s="23" t="s">
        <v>84</v>
      </c>
      <c r="AY293" s="23" t="s">
        <v>135</v>
      </c>
      <c r="BE293" s="198">
        <f t="shared" si="54"/>
        <v>0</v>
      </c>
      <c r="BF293" s="198">
        <f t="shared" si="55"/>
        <v>0</v>
      </c>
      <c r="BG293" s="198">
        <f t="shared" si="56"/>
        <v>0</v>
      </c>
      <c r="BH293" s="198">
        <f t="shared" si="57"/>
        <v>0</v>
      </c>
      <c r="BI293" s="198">
        <f t="shared" si="58"/>
        <v>0</v>
      </c>
      <c r="BJ293" s="23" t="s">
        <v>82</v>
      </c>
      <c r="BK293" s="198">
        <f t="shared" si="59"/>
        <v>0</v>
      </c>
      <c r="BL293" s="23" t="s">
        <v>423</v>
      </c>
      <c r="BM293" s="23" t="s">
        <v>774</v>
      </c>
    </row>
    <row r="294" spans="2:65" s="1" customFormat="1" ht="16.5" customHeight="1">
      <c r="B294" s="40"/>
      <c r="C294" s="187" t="s">
        <v>775</v>
      </c>
      <c r="D294" s="187" t="s">
        <v>138</v>
      </c>
      <c r="E294" s="188" t="s">
        <v>776</v>
      </c>
      <c r="F294" s="189" t="s">
        <v>777</v>
      </c>
      <c r="G294" s="190" t="s">
        <v>765</v>
      </c>
      <c r="H294" s="191">
        <v>4</v>
      </c>
      <c r="I294" s="192"/>
      <c r="J294" s="193">
        <f t="shared" si="50"/>
        <v>0</v>
      </c>
      <c r="K294" s="189" t="s">
        <v>21</v>
      </c>
      <c r="L294" s="60"/>
      <c r="M294" s="194" t="s">
        <v>21</v>
      </c>
      <c r="N294" s="195" t="s">
        <v>45</v>
      </c>
      <c r="O294" s="41"/>
      <c r="P294" s="196">
        <f t="shared" si="51"/>
        <v>0</v>
      </c>
      <c r="Q294" s="196">
        <v>0</v>
      </c>
      <c r="R294" s="196">
        <f t="shared" si="52"/>
        <v>0</v>
      </c>
      <c r="S294" s="196">
        <v>0</v>
      </c>
      <c r="T294" s="197">
        <f t="shared" si="53"/>
        <v>0</v>
      </c>
      <c r="AR294" s="23" t="s">
        <v>423</v>
      </c>
      <c r="AT294" s="23" t="s">
        <v>138</v>
      </c>
      <c r="AU294" s="23" t="s">
        <v>84</v>
      </c>
      <c r="AY294" s="23" t="s">
        <v>135</v>
      </c>
      <c r="BE294" s="198">
        <f t="shared" si="54"/>
        <v>0</v>
      </c>
      <c r="BF294" s="198">
        <f t="shared" si="55"/>
        <v>0</v>
      </c>
      <c r="BG294" s="198">
        <f t="shared" si="56"/>
        <v>0</v>
      </c>
      <c r="BH294" s="198">
        <f t="shared" si="57"/>
        <v>0</v>
      </c>
      <c r="BI294" s="198">
        <f t="shared" si="58"/>
        <v>0</v>
      </c>
      <c r="BJ294" s="23" t="s">
        <v>82</v>
      </c>
      <c r="BK294" s="198">
        <f t="shared" si="59"/>
        <v>0</v>
      </c>
      <c r="BL294" s="23" t="s">
        <v>423</v>
      </c>
      <c r="BM294" s="23" t="s">
        <v>778</v>
      </c>
    </row>
    <row r="295" spans="2:65" s="1" customFormat="1" ht="16.5" customHeight="1">
      <c r="B295" s="40"/>
      <c r="C295" s="187" t="s">
        <v>779</v>
      </c>
      <c r="D295" s="187" t="s">
        <v>138</v>
      </c>
      <c r="E295" s="188" t="s">
        <v>780</v>
      </c>
      <c r="F295" s="189" t="s">
        <v>781</v>
      </c>
      <c r="G295" s="190" t="s">
        <v>765</v>
      </c>
      <c r="H295" s="191">
        <v>40</v>
      </c>
      <c r="I295" s="192"/>
      <c r="J295" s="193">
        <f t="shared" si="50"/>
        <v>0</v>
      </c>
      <c r="K295" s="189" t="s">
        <v>142</v>
      </c>
      <c r="L295" s="60"/>
      <c r="M295" s="194" t="s">
        <v>21</v>
      </c>
      <c r="N295" s="195" t="s">
        <v>45</v>
      </c>
      <c r="O295" s="41"/>
      <c r="P295" s="196">
        <f t="shared" si="51"/>
        <v>0</v>
      </c>
      <c r="Q295" s="196">
        <v>0</v>
      </c>
      <c r="R295" s="196">
        <f t="shared" si="52"/>
        <v>0</v>
      </c>
      <c r="S295" s="196">
        <v>0</v>
      </c>
      <c r="T295" s="197">
        <f t="shared" si="53"/>
        <v>0</v>
      </c>
      <c r="AR295" s="23" t="s">
        <v>423</v>
      </c>
      <c r="AT295" s="23" t="s">
        <v>138</v>
      </c>
      <c r="AU295" s="23" t="s">
        <v>84</v>
      </c>
      <c r="AY295" s="23" t="s">
        <v>135</v>
      </c>
      <c r="BE295" s="198">
        <f t="shared" si="54"/>
        <v>0</v>
      </c>
      <c r="BF295" s="198">
        <f t="shared" si="55"/>
        <v>0</v>
      </c>
      <c r="BG295" s="198">
        <f t="shared" si="56"/>
        <v>0</v>
      </c>
      <c r="BH295" s="198">
        <f t="shared" si="57"/>
        <v>0</v>
      </c>
      <c r="BI295" s="198">
        <f t="shared" si="58"/>
        <v>0</v>
      </c>
      <c r="BJ295" s="23" t="s">
        <v>82</v>
      </c>
      <c r="BK295" s="198">
        <f t="shared" si="59"/>
        <v>0</v>
      </c>
      <c r="BL295" s="23" t="s">
        <v>423</v>
      </c>
      <c r="BM295" s="23" t="s">
        <v>782</v>
      </c>
    </row>
    <row r="296" spans="2:65" s="1" customFormat="1" ht="16.5" customHeight="1">
      <c r="B296" s="40"/>
      <c r="C296" s="187" t="s">
        <v>783</v>
      </c>
      <c r="D296" s="187" t="s">
        <v>138</v>
      </c>
      <c r="E296" s="188" t="s">
        <v>784</v>
      </c>
      <c r="F296" s="189" t="s">
        <v>785</v>
      </c>
      <c r="G296" s="190" t="s">
        <v>765</v>
      </c>
      <c r="H296" s="191">
        <v>8</v>
      </c>
      <c r="I296" s="192"/>
      <c r="J296" s="193">
        <f t="shared" si="50"/>
        <v>0</v>
      </c>
      <c r="K296" s="189" t="s">
        <v>142</v>
      </c>
      <c r="L296" s="60"/>
      <c r="M296" s="194" t="s">
        <v>21</v>
      </c>
      <c r="N296" s="195" t="s">
        <v>45</v>
      </c>
      <c r="O296" s="41"/>
      <c r="P296" s="196">
        <f t="shared" si="51"/>
        <v>0</v>
      </c>
      <c r="Q296" s="196">
        <v>0</v>
      </c>
      <c r="R296" s="196">
        <f t="shared" si="52"/>
        <v>0</v>
      </c>
      <c r="S296" s="196">
        <v>0</v>
      </c>
      <c r="T296" s="197">
        <f t="shared" si="53"/>
        <v>0</v>
      </c>
      <c r="AR296" s="23" t="s">
        <v>423</v>
      </c>
      <c r="AT296" s="23" t="s">
        <v>138</v>
      </c>
      <c r="AU296" s="23" t="s">
        <v>84</v>
      </c>
      <c r="AY296" s="23" t="s">
        <v>135</v>
      </c>
      <c r="BE296" s="198">
        <f t="shared" si="54"/>
        <v>0</v>
      </c>
      <c r="BF296" s="198">
        <f t="shared" si="55"/>
        <v>0</v>
      </c>
      <c r="BG296" s="198">
        <f t="shared" si="56"/>
        <v>0</v>
      </c>
      <c r="BH296" s="198">
        <f t="shared" si="57"/>
        <v>0</v>
      </c>
      <c r="BI296" s="198">
        <f t="shared" si="58"/>
        <v>0</v>
      </c>
      <c r="BJ296" s="23" t="s">
        <v>82</v>
      </c>
      <c r="BK296" s="198">
        <f t="shared" si="59"/>
        <v>0</v>
      </c>
      <c r="BL296" s="23" t="s">
        <v>423</v>
      </c>
      <c r="BM296" s="23" t="s">
        <v>786</v>
      </c>
    </row>
    <row r="297" spans="2:65" s="1" customFormat="1" ht="16.5" customHeight="1">
      <c r="B297" s="40"/>
      <c r="C297" s="187" t="s">
        <v>787</v>
      </c>
      <c r="D297" s="187" t="s">
        <v>138</v>
      </c>
      <c r="E297" s="188" t="s">
        <v>788</v>
      </c>
      <c r="F297" s="189" t="s">
        <v>789</v>
      </c>
      <c r="G297" s="190" t="s">
        <v>765</v>
      </c>
      <c r="H297" s="191">
        <v>2</v>
      </c>
      <c r="I297" s="192"/>
      <c r="J297" s="193">
        <f t="shared" si="50"/>
        <v>0</v>
      </c>
      <c r="K297" s="189" t="s">
        <v>142</v>
      </c>
      <c r="L297" s="60"/>
      <c r="M297" s="194" t="s">
        <v>21</v>
      </c>
      <c r="N297" s="195" t="s">
        <v>45</v>
      </c>
      <c r="O297" s="41"/>
      <c r="P297" s="196">
        <f t="shared" si="51"/>
        <v>0</v>
      </c>
      <c r="Q297" s="196">
        <v>0</v>
      </c>
      <c r="R297" s="196">
        <f t="shared" si="52"/>
        <v>0</v>
      </c>
      <c r="S297" s="196">
        <v>0</v>
      </c>
      <c r="T297" s="197">
        <f t="shared" si="53"/>
        <v>0</v>
      </c>
      <c r="AR297" s="23" t="s">
        <v>423</v>
      </c>
      <c r="AT297" s="23" t="s">
        <v>138</v>
      </c>
      <c r="AU297" s="23" t="s">
        <v>84</v>
      </c>
      <c r="AY297" s="23" t="s">
        <v>135</v>
      </c>
      <c r="BE297" s="198">
        <f t="shared" si="54"/>
        <v>0</v>
      </c>
      <c r="BF297" s="198">
        <f t="shared" si="55"/>
        <v>0</v>
      </c>
      <c r="BG297" s="198">
        <f t="shared" si="56"/>
        <v>0</v>
      </c>
      <c r="BH297" s="198">
        <f t="shared" si="57"/>
        <v>0</v>
      </c>
      <c r="BI297" s="198">
        <f t="shared" si="58"/>
        <v>0</v>
      </c>
      <c r="BJ297" s="23" t="s">
        <v>82</v>
      </c>
      <c r="BK297" s="198">
        <f t="shared" si="59"/>
        <v>0</v>
      </c>
      <c r="BL297" s="23" t="s">
        <v>423</v>
      </c>
      <c r="BM297" s="23" t="s">
        <v>790</v>
      </c>
    </row>
    <row r="298" spans="2:65" s="1" customFormat="1" ht="16.5" customHeight="1">
      <c r="B298" s="40"/>
      <c r="C298" s="187" t="s">
        <v>791</v>
      </c>
      <c r="D298" s="187" t="s">
        <v>138</v>
      </c>
      <c r="E298" s="188" t="s">
        <v>792</v>
      </c>
      <c r="F298" s="189" t="s">
        <v>793</v>
      </c>
      <c r="G298" s="190" t="s">
        <v>765</v>
      </c>
      <c r="H298" s="191">
        <v>3</v>
      </c>
      <c r="I298" s="192"/>
      <c r="J298" s="193">
        <f t="shared" si="50"/>
        <v>0</v>
      </c>
      <c r="K298" s="189" t="s">
        <v>21</v>
      </c>
      <c r="L298" s="60"/>
      <c r="M298" s="194" t="s">
        <v>21</v>
      </c>
      <c r="N298" s="195" t="s">
        <v>45</v>
      </c>
      <c r="O298" s="41"/>
      <c r="P298" s="196">
        <f t="shared" si="51"/>
        <v>0</v>
      </c>
      <c r="Q298" s="196">
        <v>0</v>
      </c>
      <c r="R298" s="196">
        <f t="shared" si="52"/>
        <v>0</v>
      </c>
      <c r="S298" s="196">
        <v>0</v>
      </c>
      <c r="T298" s="197">
        <f t="shared" si="53"/>
        <v>0</v>
      </c>
      <c r="AR298" s="23" t="s">
        <v>423</v>
      </c>
      <c r="AT298" s="23" t="s">
        <v>138</v>
      </c>
      <c r="AU298" s="23" t="s">
        <v>84</v>
      </c>
      <c r="AY298" s="23" t="s">
        <v>135</v>
      </c>
      <c r="BE298" s="198">
        <f t="shared" si="54"/>
        <v>0</v>
      </c>
      <c r="BF298" s="198">
        <f t="shared" si="55"/>
        <v>0</v>
      </c>
      <c r="BG298" s="198">
        <f t="shared" si="56"/>
        <v>0</v>
      </c>
      <c r="BH298" s="198">
        <f t="shared" si="57"/>
        <v>0</v>
      </c>
      <c r="BI298" s="198">
        <f t="shared" si="58"/>
        <v>0</v>
      </c>
      <c r="BJ298" s="23" t="s">
        <v>82</v>
      </c>
      <c r="BK298" s="198">
        <f t="shared" si="59"/>
        <v>0</v>
      </c>
      <c r="BL298" s="23" t="s">
        <v>423</v>
      </c>
      <c r="BM298" s="23" t="s">
        <v>794</v>
      </c>
    </row>
    <row r="299" spans="2:65" s="1" customFormat="1" ht="16.5" customHeight="1">
      <c r="B299" s="40"/>
      <c r="C299" s="187" t="s">
        <v>795</v>
      </c>
      <c r="D299" s="187" t="s">
        <v>138</v>
      </c>
      <c r="E299" s="188" t="s">
        <v>796</v>
      </c>
      <c r="F299" s="189" t="s">
        <v>797</v>
      </c>
      <c r="G299" s="190" t="s">
        <v>765</v>
      </c>
      <c r="H299" s="191">
        <v>33</v>
      </c>
      <c r="I299" s="192"/>
      <c r="J299" s="193">
        <f t="shared" si="50"/>
        <v>0</v>
      </c>
      <c r="K299" s="189" t="s">
        <v>21</v>
      </c>
      <c r="L299" s="60"/>
      <c r="M299" s="194" t="s">
        <v>21</v>
      </c>
      <c r="N299" s="195" t="s">
        <v>45</v>
      </c>
      <c r="O299" s="41"/>
      <c r="P299" s="196">
        <f t="shared" si="51"/>
        <v>0</v>
      </c>
      <c r="Q299" s="196">
        <v>0</v>
      </c>
      <c r="R299" s="196">
        <f t="shared" si="52"/>
        <v>0</v>
      </c>
      <c r="S299" s="196">
        <v>0</v>
      </c>
      <c r="T299" s="197">
        <f t="shared" si="53"/>
        <v>0</v>
      </c>
      <c r="AR299" s="23" t="s">
        <v>423</v>
      </c>
      <c r="AT299" s="23" t="s">
        <v>138</v>
      </c>
      <c r="AU299" s="23" t="s">
        <v>84</v>
      </c>
      <c r="AY299" s="23" t="s">
        <v>135</v>
      </c>
      <c r="BE299" s="198">
        <f t="shared" si="54"/>
        <v>0</v>
      </c>
      <c r="BF299" s="198">
        <f t="shared" si="55"/>
        <v>0</v>
      </c>
      <c r="BG299" s="198">
        <f t="shared" si="56"/>
        <v>0</v>
      </c>
      <c r="BH299" s="198">
        <f t="shared" si="57"/>
        <v>0</v>
      </c>
      <c r="BI299" s="198">
        <f t="shared" si="58"/>
        <v>0</v>
      </c>
      <c r="BJ299" s="23" t="s">
        <v>82</v>
      </c>
      <c r="BK299" s="198">
        <f t="shared" si="59"/>
        <v>0</v>
      </c>
      <c r="BL299" s="23" t="s">
        <v>423</v>
      </c>
      <c r="BM299" s="23" t="s">
        <v>798</v>
      </c>
    </row>
    <row r="300" spans="2:65" s="1" customFormat="1" ht="16.5" customHeight="1">
      <c r="B300" s="40"/>
      <c r="C300" s="187" t="s">
        <v>799</v>
      </c>
      <c r="D300" s="187" t="s">
        <v>138</v>
      </c>
      <c r="E300" s="188" t="s">
        <v>800</v>
      </c>
      <c r="F300" s="189" t="s">
        <v>801</v>
      </c>
      <c r="G300" s="190" t="s">
        <v>765</v>
      </c>
      <c r="H300" s="191">
        <v>1</v>
      </c>
      <c r="I300" s="192"/>
      <c r="J300" s="193">
        <f t="shared" si="50"/>
        <v>0</v>
      </c>
      <c r="K300" s="189" t="s">
        <v>21</v>
      </c>
      <c r="L300" s="60"/>
      <c r="M300" s="194" t="s">
        <v>21</v>
      </c>
      <c r="N300" s="195" t="s">
        <v>45</v>
      </c>
      <c r="O300" s="41"/>
      <c r="P300" s="196">
        <f t="shared" si="51"/>
        <v>0</v>
      </c>
      <c r="Q300" s="196">
        <v>0</v>
      </c>
      <c r="R300" s="196">
        <f t="shared" si="52"/>
        <v>0</v>
      </c>
      <c r="S300" s="196">
        <v>0</v>
      </c>
      <c r="T300" s="197">
        <f t="shared" si="53"/>
        <v>0</v>
      </c>
      <c r="AR300" s="23" t="s">
        <v>423</v>
      </c>
      <c r="AT300" s="23" t="s">
        <v>138</v>
      </c>
      <c r="AU300" s="23" t="s">
        <v>84</v>
      </c>
      <c r="AY300" s="23" t="s">
        <v>135</v>
      </c>
      <c r="BE300" s="198">
        <f t="shared" si="54"/>
        <v>0</v>
      </c>
      <c r="BF300" s="198">
        <f t="shared" si="55"/>
        <v>0</v>
      </c>
      <c r="BG300" s="198">
        <f t="shared" si="56"/>
        <v>0</v>
      </c>
      <c r="BH300" s="198">
        <f t="shared" si="57"/>
        <v>0</v>
      </c>
      <c r="BI300" s="198">
        <f t="shared" si="58"/>
        <v>0</v>
      </c>
      <c r="BJ300" s="23" t="s">
        <v>82</v>
      </c>
      <c r="BK300" s="198">
        <f t="shared" si="59"/>
        <v>0</v>
      </c>
      <c r="BL300" s="23" t="s">
        <v>423</v>
      </c>
      <c r="BM300" s="23" t="s">
        <v>802</v>
      </c>
    </row>
    <row r="301" spans="2:65" s="1" customFormat="1" ht="16.5" customHeight="1">
      <c r="B301" s="40"/>
      <c r="C301" s="187" t="s">
        <v>803</v>
      </c>
      <c r="D301" s="187" t="s">
        <v>138</v>
      </c>
      <c r="E301" s="188" t="s">
        <v>804</v>
      </c>
      <c r="F301" s="189" t="s">
        <v>805</v>
      </c>
      <c r="G301" s="190" t="s">
        <v>765</v>
      </c>
      <c r="H301" s="191">
        <v>1</v>
      </c>
      <c r="I301" s="192"/>
      <c r="J301" s="193">
        <f t="shared" si="50"/>
        <v>0</v>
      </c>
      <c r="K301" s="189" t="s">
        <v>21</v>
      </c>
      <c r="L301" s="60"/>
      <c r="M301" s="194" t="s">
        <v>21</v>
      </c>
      <c r="N301" s="195" t="s">
        <v>45</v>
      </c>
      <c r="O301" s="41"/>
      <c r="P301" s="196">
        <f t="shared" si="51"/>
        <v>0</v>
      </c>
      <c r="Q301" s="196">
        <v>0</v>
      </c>
      <c r="R301" s="196">
        <f t="shared" si="52"/>
        <v>0</v>
      </c>
      <c r="S301" s="196">
        <v>0</v>
      </c>
      <c r="T301" s="197">
        <f t="shared" si="53"/>
        <v>0</v>
      </c>
      <c r="AR301" s="23" t="s">
        <v>423</v>
      </c>
      <c r="AT301" s="23" t="s">
        <v>138</v>
      </c>
      <c r="AU301" s="23" t="s">
        <v>84</v>
      </c>
      <c r="AY301" s="23" t="s">
        <v>135</v>
      </c>
      <c r="BE301" s="198">
        <f t="shared" si="54"/>
        <v>0</v>
      </c>
      <c r="BF301" s="198">
        <f t="shared" si="55"/>
        <v>0</v>
      </c>
      <c r="BG301" s="198">
        <f t="shared" si="56"/>
        <v>0</v>
      </c>
      <c r="BH301" s="198">
        <f t="shared" si="57"/>
        <v>0</v>
      </c>
      <c r="BI301" s="198">
        <f t="shared" si="58"/>
        <v>0</v>
      </c>
      <c r="BJ301" s="23" t="s">
        <v>82</v>
      </c>
      <c r="BK301" s="198">
        <f t="shared" si="59"/>
        <v>0</v>
      </c>
      <c r="BL301" s="23" t="s">
        <v>423</v>
      </c>
      <c r="BM301" s="23" t="s">
        <v>806</v>
      </c>
    </row>
    <row r="302" spans="2:65" s="1" customFormat="1" ht="16.5" customHeight="1">
      <c r="B302" s="40"/>
      <c r="C302" s="187" t="s">
        <v>807</v>
      </c>
      <c r="D302" s="187" t="s">
        <v>138</v>
      </c>
      <c r="E302" s="188" t="s">
        <v>808</v>
      </c>
      <c r="F302" s="189" t="s">
        <v>809</v>
      </c>
      <c r="G302" s="190" t="s">
        <v>765</v>
      </c>
      <c r="H302" s="191">
        <v>1</v>
      </c>
      <c r="I302" s="192"/>
      <c r="J302" s="193">
        <f t="shared" si="50"/>
        <v>0</v>
      </c>
      <c r="K302" s="189" t="s">
        <v>142</v>
      </c>
      <c r="L302" s="60"/>
      <c r="M302" s="194" t="s">
        <v>21</v>
      </c>
      <c r="N302" s="195" t="s">
        <v>45</v>
      </c>
      <c r="O302" s="41"/>
      <c r="P302" s="196">
        <f t="shared" si="51"/>
        <v>0</v>
      </c>
      <c r="Q302" s="196">
        <v>0</v>
      </c>
      <c r="R302" s="196">
        <f t="shared" si="52"/>
        <v>0</v>
      </c>
      <c r="S302" s="196">
        <v>0</v>
      </c>
      <c r="T302" s="197">
        <f t="shared" si="53"/>
        <v>0</v>
      </c>
      <c r="AR302" s="23" t="s">
        <v>423</v>
      </c>
      <c r="AT302" s="23" t="s">
        <v>138</v>
      </c>
      <c r="AU302" s="23" t="s">
        <v>84</v>
      </c>
      <c r="AY302" s="23" t="s">
        <v>135</v>
      </c>
      <c r="BE302" s="198">
        <f t="shared" si="54"/>
        <v>0</v>
      </c>
      <c r="BF302" s="198">
        <f t="shared" si="55"/>
        <v>0</v>
      </c>
      <c r="BG302" s="198">
        <f t="shared" si="56"/>
        <v>0</v>
      </c>
      <c r="BH302" s="198">
        <f t="shared" si="57"/>
        <v>0</v>
      </c>
      <c r="BI302" s="198">
        <f t="shared" si="58"/>
        <v>0</v>
      </c>
      <c r="BJ302" s="23" t="s">
        <v>82</v>
      </c>
      <c r="BK302" s="198">
        <f t="shared" si="59"/>
        <v>0</v>
      </c>
      <c r="BL302" s="23" t="s">
        <v>423</v>
      </c>
      <c r="BM302" s="23" t="s">
        <v>810</v>
      </c>
    </row>
    <row r="303" spans="2:65" s="1" customFormat="1" ht="16.5" customHeight="1">
      <c r="B303" s="40"/>
      <c r="C303" s="187" t="s">
        <v>811</v>
      </c>
      <c r="D303" s="187" t="s">
        <v>138</v>
      </c>
      <c r="E303" s="188" t="s">
        <v>812</v>
      </c>
      <c r="F303" s="189" t="s">
        <v>813</v>
      </c>
      <c r="G303" s="190" t="s">
        <v>191</v>
      </c>
      <c r="H303" s="191">
        <v>80</v>
      </c>
      <c r="I303" s="192"/>
      <c r="J303" s="193">
        <f t="shared" si="50"/>
        <v>0</v>
      </c>
      <c r="K303" s="189" t="s">
        <v>21</v>
      </c>
      <c r="L303" s="60"/>
      <c r="M303" s="194" t="s">
        <v>21</v>
      </c>
      <c r="N303" s="195" t="s">
        <v>45</v>
      </c>
      <c r="O303" s="41"/>
      <c r="P303" s="196">
        <f t="shared" si="51"/>
        <v>0</v>
      </c>
      <c r="Q303" s="196">
        <v>0</v>
      </c>
      <c r="R303" s="196">
        <f t="shared" si="52"/>
        <v>0</v>
      </c>
      <c r="S303" s="196">
        <v>0</v>
      </c>
      <c r="T303" s="197">
        <f t="shared" si="53"/>
        <v>0</v>
      </c>
      <c r="AR303" s="23" t="s">
        <v>423</v>
      </c>
      <c r="AT303" s="23" t="s">
        <v>138</v>
      </c>
      <c r="AU303" s="23" t="s">
        <v>84</v>
      </c>
      <c r="AY303" s="23" t="s">
        <v>135</v>
      </c>
      <c r="BE303" s="198">
        <f t="shared" si="54"/>
        <v>0</v>
      </c>
      <c r="BF303" s="198">
        <f t="shared" si="55"/>
        <v>0</v>
      </c>
      <c r="BG303" s="198">
        <f t="shared" si="56"/>
        <v>0</v>
      </c>
      <c r="BH303" s="198">
        <f t="shared" si="57"/>
        <v>0</v>
      </c>
      <c r="BI303" s="198">
        <f t="shared" si="58"/>
        <v>0</v>
      </c>
      <c r="BJ303" s="23" t="s">
        <v>82</v>
      </c>
      <c r="BK303" s="198">
        <f t="shared" si="59"/>
        <v>0</v>
      </c>
      <c r="BL303" s="23" t="s">
        <v>423</v>
      </c>
      <c r="BM303" s="23" t="s">
        <v>814</v>
      </c>
    </row>
    <row r="304" spans="2:65" s="1" customFormat="1" ht="16.5" customHeight="1">
      <c r="B304" s="40"/>
      <c r="C304" s="187" t="s">
        <v>815</v>
      </c>
      <c r="D304" s="187" t="s">
        <v>138</v>
      </c>
      <c r="E304" s="188" t="s">
        <v>816</v>
      </c>
      <c r="F304" s="189" t="s">
        <v>817</v>
      </c>
      <c r="G304" s="190" t="s">
        <v>191</v>
      </c>
      <c r="H304" s="191">
        <v>300</v>
      </c>
      <c r="I304" s="192"/>
      <c r="J304" s="193">
        <f t="shared" si="50"/>
        <v>0</v>
      </c>
      <c r="K304" s="189" t="s">
        <v>21</v>
      </c>
      <c r="L304" s="60"/>
      <c r="M304" s="194" t="s">
        <v>21</v>
      </c>
      <c r="N304" s="195" t="s">
        <v>45</v>
      </c>
      <c r="O304" s="41"/>
      <c r="P304" s="196">
        <f t="shared" si="51"/>
        <v>0</v>
      </c>
      <c r="Q304" s="196">
        <v>0</v>
      </c>
      <c r="R304" s="196">
        <f t="shared" si="52"/>
        <v>0</v>
      </c>
      <c r="S304" s="196">
        <v>0</v>
      </c>
      <c r="T304" s="197">
        <f t="shared" si="53"/>
        <v>0</v>
      </c>
      <c r="AR304" s="23" t="s">
        <v>423</v>
      </c>
      <c r="AT304" s="23" t="s">
        <v>138</v>
      </c>
      <c r="AU304" s="23" t="s">
        <v>84</v>
      </c>
      <c r="AY304" s="23" t="s">
        <v>135</v>
      </c>
      <c r="BE304" s="198">
        <f t="shared" si="54"/>
        <v>0</v>
      </c>
      <c r="BF304" s="198">
        <f t="shared" si="55"/>
        <v>0</v>
      </c>
      <c r="BG304" s="198">
        <f t="shared" si="56"/>
        <v>0</v>
      </c>
      <c r="BH304" s="198">
        <f t="shared" si="57"/>
        <v>0</v>
      </c>
      <c r="BI304" s="198">
        <f t="shared" si="58"/>
        <v>0</v>
      </c>
      <c r="BJ304" s="23" t="s">
        <v>82</v>
      </c>
      <c r="BK304" s="198">
        <f t="shared" si="59"/>
        <v>0</v>
      </c>
      <c r="BL304" s="23" t="s">
        <v>423</v>
      </c>
      <c r="BM304" s="23" t="s">
        <v>818</v>
      </c>
    </row>
    <row r="305" spans="2:65" s="1" customFormat="1" ht="16.5" customHeight="1">
      <c r="B305" s="40"/>
      <c r="C305" s="187" t="s">
        <v>819</v>
      </c>
      <c r="D305" s="187" t="s">
        <v>138</v>
      </c>
      <c r="E305" s="188" t="s">
        <v>820</v>
      </c>
      <c r="F305" s="189" t="s">
        <v>821</v>
      </c>
      <c r="G305" s="190" t="s">
        <v>191</v>
      </c>
      <c r="H305" s="191">
        <v>20</v>
      </c>
      <c r="I305" s="192"/>
      <c r="J305" s="193">
        <f t="shared" si="50"/>
        <v>0</v>
      </c>
      <c r="K305" s="189" t="s">
        <v>21</v>
      </c>
      <c r="L305" s="60"/>
      <c r="M305" s="194" t="s">
        <v>21</v>
      </c>
      <c r="N305" s="195" t="s">
        <v>45</v>
      </c>
      <c r="O305" s="41"/>
      <c r="P305" s="196">
        <f t="shared" si="51"/>
        <v>0</v>
      </c>
      <c r="Q305" s="196">
        <v>0</v>
      </c>
      <c r="R305" s="196">
        <f t="shared" si="52"/>
        <v>0</v>
      </c>
      <c r="S305" s="196">
        <v>0</v>
      </c>
      <c r="T305" s="197">
        <f t="shared" si="53"/>
        <v>0</v>
      </c>
      <c r="AR305" s="23" t="s">
        <v>423</v>
      </c>
      <c r="AT305" s="23" t="s">
        <v>138</v>
      </c>
      <c r="AU305" s="23" t="s">
        <v>84</v>
      </c>
      <c r="AY305" s="23" t="s">
        <v>135</v>
      </c>
      <c r="BE305" s="198">
        <f t="shared" si="54"/>
        <v>0</v>
      </c>
      <c r="BF305" s="198">
        <f t="shared" si="55"/>
        <v>0</v>
      </c>
      <c r="BG305" s="198">
        <f t="shared" si="56"/>
        <v>0</v>
      </c>
      <c r="BH305" s="198">
        <f t="shared" si="57"/>
        <v>0</v>
      </c>
      <c r="BI305" s="198">
        <f t="shared" si="58"/>
        <v>0</v>
      </c>
      <c r="BJ305" s="23" t="s">
        <v>82</v>
      </c>
      <c r="BK305" s="198">
        <f t="shared" si="59"/>
        <v>0</v>
      </c>
      <c r="BL305" s="23" t="s">
        <v>423</v>
      </c>
      <c r="BM305" s="23" t="s">
        <v>822</v>
      </c>
    </row>
    <row r="306" spans="2:65" s="1" customFormat="1" ht="16.5" customHeight="1">
      <c r="B306" s="40"/>
      <c r="C306" s="187" t="s">
        <v>823</v>
      </c>
      <c r="D306" s="187" t="s">
        <v>138</v>
      </c>
      <c r="E306" s="188" t="s">
        <v>824</v>
      </c>
      <c r="F306" s="189" t="s">
        <v>825</v>
      </c>
      <c r="G306" s="190" t="s">
        <v>191</v>
      </c>
      <c r="H306" s="191">
        <v>45</v>
      </c>
      <c r="I306" s="192"/>
      <c r="J306" s="193">
        <f t="shared" si="50"/>
        <v>0</v>
      </c>
      <c r="K306" s="189" t="s">
        <v>21</v>
      </c>
      <c r="L306" s="60"/>
      <c r="M306" s="194" t="s">
        <v>21</v>
      </c>
      <c r="N306" s="195" t="s">
        <v>45</v>
      </c>
      <c r="O306" s="41"/>
      <c r="P306" s="196">
        <f t="shared" si="51"/>
        <v>0</v>
      </c>
      <c r="Q306" s="196">
        <v>0</v>
      </c>
      <c r="R306" s="196">
        <f t="shared" si="52"/>
        <v>0</v>
      </c>
      <c r="S306" s="196">
        <v>0</v>
      </c>
      <c r="T306" s="197">
        <f t="shared" si="53"/>
        <v>0</v>
      </c>
      <c r="AR306" s="23" t="s">
        <v>423</v>
      </c>
      <c r="AT306" s="23" t="s">
        <v>138</v>
      </c>
      <c r="AU306" s="23" t="s">
        <v>84</v>
      </c>
      <c r="AY306" s="23" t="s">
        <v>135</v>
      </c>
      <c r="BE306" s="198">
        <f t="shared" si="54"/>
        <v>0</v>
      </c>
      <c r="BF306" s="198">
        <f t="shared" si="55"/>
        <v>0</v>
      </c>
      <c r="BG306" s="198">
        <f t="shared" si="56"/>
        <v>0</v>
      </c>
      <c r="BH306" s="198">
        <f t="shared" si="57"/>
        <v>0</v>
      </c>
      <c r="BI306" s="198">
        <f t="shared" si="58"/>
        <v>0</v>
      </c>
      <c r="BJ306" s="23" t="s">
        <v>82</v>
      </c>
      <c r="BK306" s="198">
        <f t="shared" si="59"/>
        <v>0</v>
      </c>
      <c r="BL306" s="23" t="s">
        <v>423</v>
      </c>
      <c r="BM306" s="23" t="s">
        <v>826</v>
      </c>
    </row>
    <row r="307" spans="2:65" s="1" customFormat="1" ht="16.5" customHeight="1">
      <c r="B307" s="40"/>
      <c r="C307" s="187" t="s">
        <v>827</v>
      </c>
      <c r="D307" s="187" t="s">
        <v>138</v>
      </c>
      <c r="E307" s="188" t="s">
        <v>828</v>
      </c>
      <c r="F307" s="189" t="s">
        <v>829</v>
      </c>
      <c r="G307" s="190" t="s">
        <v>191</v>
      </c>
      <c r="H307" s="191">
        <v>20</v>
      </c>
      <c r="I307" s="192"/>
      <c r="J307" s="193">
        <f t="shared" si="50"/>
        <v>0</v>
      </c>
      <c r="K307" s="189" t="s">
        <v>142</v>
      </c>
      <c r="L307" s="60"/>
      <c r="M307" s="194" t="s">
        <v>21</v>
      </c>
      <c r="N307" s="195" t="s">
        <v>45</v>
      </c>
      <c r="O307" s="41"/>
      <c r="P307" s="196">
        <f t="shared" si="51"/>
        <v>0</v>
      </c>
      <c r="Q307" s="196">
        <v>0</v>
      </c>
      <c r="R307" s="196">
        <f t="shared" si="52"/>
        <v>0</v>
      </c>
      <c r="S307" s="196">
        <v>0</v>
      </c>
      <c r="T307" s="197">
        <f t="shared" si="53"/>
        <v>0</v>
      </c>
      <c r="AR307" s="23" t="s">
        <v>423</v>
      </c>
      <c r="AT307" s="23" t="s">
        <v>138</v>
      </c>
      <c r="AU307" s="23" t="s">
        <v>84</v>
      </c>
      <c r="AY307" s="23" t="s">
        <v>135</v>
      </c>
      <c r="BE307" s="198">
        <f t="shared" si="54"/>
        <v>0</v>
      </c>
      <c r="BF307" s="198">
        <f t="shared" si="55"/>
        <v>0</v>
      </c>
      <c r="BG307" s="198">
        <f t="shared" si="56"/>
        <v>0</v>
      </c>
      <c r="BH307" s="198">
        <f t="shared" si="57"/>
        <v>0</v>
      </c>
      <c r="BI307" s="198">
        <f t="shared" si="58"/>
        <v>0</v>
      </c>
      <c r="BJ307" s="23" t="s">
        <v>82</v>
      </c>
      <c r="BK307" s="198">
        <f t="shared" si="59"/>
        <v>0</v>
      </c>
      <c r="BL307" s="23" t="s">
        <v>423</v>
      </c>
      <c r="BM307" s="23" t="s">
        <v>830</v>
      </c>
    </row>
    <row r="308" spans="2:65" s="1" customFormat="1" ht="16.5" customHeight="1">
      <c r="B308" s="40"/>
      <c r="C308" s="187" t="s">
        <v>831</v>
      </c>
      <c r="D308" s="187" t="s">
        <v>138</v>
      </c>
      <c r="E308" s="188" t="s">
        <v>832</v>
      </c>
      <c r="F308" s="189" t="s">
        <v>833</v>
      </c>
      <c r="G308" s="190" t="s">
        <v>765</v>
      </c>
      <c r="H308" s="191">
        <v>1</v>
      </c>
      <c r="I308" s="192"/>
      <c r="J308" s="193">
        <f t="shared" si="50"/>
        <v>0</v>
      </c>
      <c r="K308" s="189" t="s">
        <v>21</v>
      </c>
      <c r="L308" s="60"/>
      <c r="M308" s="194" t="s">
        <v>21</v>
      </c>
      <c r="N308" s="195" t="s">
        <v>45</v>
      </c>
      <c r="O308" s="41"/>
      <c r="P308" s="196">
        <f t="shared" si="51"/>
        <v>0</v>
      </c>
      <c r="Q308" s="196">
        <v>0</v>
      </c>
      <c r="R308" s="196">
        <f t="shared" si="52"/>
        <v>0</v>
      </c>
      <c r="S308" s="196">
        <v>0</v>
      </c>
      <c r="T308" s="197">
        <f t="shared" si="53"/>
        <v>0</v>
      </c>
      <c r="AR308" s="23" t="s">
        <v>423</v>
      </c>
      <c r="AT308" s="23" t="s">
        <v>138</v>
      </c>
      <c r="AU308" s="23" t="s">
        <v>84</v>
      </c>
      <c r="AY308" s="23" t="s">
        <v>135</v>
      </c>
      <c r="BE308" s="198">
        <f t="shared" si="54"/>
        <v>0</v>
      </c>
      <c r="BF308" s="198">
        <f t="shared" si="55"/>
        <v>0</v>
      </c>
      <c r="BG308" s="198">
        <f t="shared" si="56"/>
        <v>0</v>
      </c>
      <c r="BH308" s="198">
        <f t="shared" si="57"/>
        <v>0</v>
      </c>
      <c r="BI308" s="198">
        <f t="shared" si="58"/>
        <v>0</v>
      </c>
      <c r="BJ308" s="23" t="s">
        <v>82</v>
      </c>
      <c r="BK308" s="198">
        <f t="shared" si="59"/>
        <v>0</v>
      </c>
      <c r="BL308" s="23" t="s">
        <v>423</v>
      </c>
      <c r="BM308" s="23" t="s">
        <v>834</v>
      </c>
    </row>
    <row r="309" spans="2:65" s="1" customFormat="1" ht="16.5" customHeight="1">
      <c r="B309" s="40"/>
      <c r="C309" s="187" t="s">
        <v>835</v>
      </c>
      <c r="D309" s="187" t="s">
        <v>138</v>
      </c>
      <c r="E309" s="188" t="s">
        <v>836</v>
      </c>
      <c r="F309" s="189" t="s">
        <v>837</v>
      </c>
      <c r="G309" s="190" t="s">
        <v>191</v>
      </c>
      <c r="H309" s="191">
        <v>370</v>
      </c>
      <c r="I309" s="192"/>
      <c r="J309" s="193">
        <f t="shared" si="50"/>
        <v>0</v>
      </c>
      <c r="K309" s="189" t="s">
        <v>21</v>
      </c>
      <c r="L309" s="60"/>
      <c r="M309" s="194" t="s">
        <v>21</v>
      </c>
      <c r="N309" s="195" t="s">
        <v>45</v>
      </c>
      <c r="O309" s="41"/>
      <c r="P309" s="196">
        <f t="shared" si="51"/>
        <v>0</v>
      </c>
      <c r="Q309" s="196">
        <v>0</v>
      </c>
      <c r="R309" s="196">
        <f t="shared" si="52"/>
        <v>0</v>
      </c>
      <c r="S309" s="196">
        <v>0</v>
      </c>
      <c r="T309" s="197">
        <f t="shared" si="53"/>
        <v>0</v>
      </c>
      <c r="AR309" s="23" t="s">
        <v>423</v>
      </c>
      <c r="AT309" s="23" t="s">
        <v>138</v>
      </c>
      <c r="AU309" s="23" t="s">
        <v>84</v>
      </c>
      <c r="AY309" s="23" t="s">
        <v>135</v>
      </c>
      <c r="BE309" s="198">
        <f t="shared" si="54"/>
        <v>0</v>
      </c>
      <c r="BF309" s="198">
        <f t="shared" si="55"/>
        <v>0</v>
      </c>
      <c r="BG309" s="198">
        <f t="shared" si="56"/>
        <v>0</v>
      </c>
      <c r="BH309" s="198">
        <f t="shared" si="57"/>
        <v>0</v>
      </c>
      <c r="BI309" s="198">
        <f t="shared" si="58"/>
        <v>0</v>
      </c>
      <c r="BJ309" s="23" t="s">
        <v>82</v>
      </c>
      <c r="BK309" s="198">
        <f t="shared" si="59"/>
        <v>0</v>
      </c>
      <c r="BL309" s="23" t="s">
        <v>423</v>
      </c>
      <c r="BM309" s="23" t="s">
        <v>838</v>
      </c>
    </row>
    <row r="310" spans="2:65" s="1" customFormat="1" ht="16.5" customHeight="1">
      <c r="B310" s="40"/>
      <c r="C310" s="187" t="s">
        <v>839</v>
      </c>
      <c r="D310" s="187" t="s">
        <v>138</v>
      </c>
      <c r="E310" s="188" t="s">
        <v>840</v>
      </c>
      <c r="F310" s="189" t="s">
        <v>841</v>
      </c>
      <c r="G310" s="190" t="s">
        <v>191</v>
      </c>
      <c r="H310" s="191">
        <v>10</v>
      </c>
      <c r="I310" s="192"/>
      <c r="J310" s="193">
        <f t="shared" si="50"/>
        <v>0</v>
      </c>
      <c r="K310" s="189" t="s">
        <v>21</v>
      </c>
      <c r="L310" s="60"/>
      <c r="M310" s="194" t="s">
        <v>21</v>
      </c>
      <c r="N310" s="195" t="s">
        <v>45</v>
      </c>
      <c r="O310" s="41"/>
      <c r="P310" s="196">
        <f t="shared" si="51"/>
        <v>0</v>
      </c>
      <c r="Q310" s="196">
        <v>0</v>
      </c>
      <c r="R310" s="196">
        <f t="shared" si="52"/>
        <v>0</v>
      </c>
      <c r="S310" s="196">
        <v>0</v>
      </c>
      <c r="T310" s="197">
        <f t="shared" si="53"/>
        <v>0</v>
      </c>
      <c r="AR310" s="23" t="s">
        <v>423</v>
      </c>
      <c r="AT310" s="23" t="s">
        <v>138</v>
      </c>
      <c r="AU310" s="23" t="s">
        <v>84</v>
      </c>
      <c r="AY310" s="23" t="s">
        <v>135</v>
      </c>
      <c r="BE310" s="198">
        <f t="shared" si="54"/>
        <v>0</v>
      </c>
      <c r="BF310" s="198">
        <f t="shared" si="55"/>
        <v>0</v>
      </c>
      <c r="BG310" s="198">
        <f t="shared" si="56"/>
        <v>0</v>
      </c>
      <c r="BH310" s="198">
        <f t="shared" si="57"/>
        <v>0</v>
      </c>
      <c r="BI310" s="198">
        <f t="shared" si="58"/>
        <v>0</v>
      </c>
      <c r="BJ310" s="23" t="s">
        <v>82</v>
      </c>
      <c r="BK310" s="198">
        <f t="shared" si="59"/>
        <v>0</v>
      </c>
      <c r="BL310" s="23" t="s">
        <v>423</v>
      </c>
      <c r="BM310" s="23" t="s">
        <v>842</v>
      </c>
    </row>
    <row r="311" spans="2:65" s="1" customFormat="1" ht="16.5" customHeight="1">
      <c r="B311" s="40"/>
      <c r="C311" s="187" t="s">
        <v>843</v>
      </c>
      <c r="D311" s="187" t="s">
        <v>138</v>
      </c>
      <c r="E311" s="188" t="s">
        <v>844</v>
      </c>
      <c r="F311" s="189" t="s">
        <v>845</v>
      </c>
      <c r="G311" s="190" t="s">
        <v>191</v>
      </c>
      <c r="H311" s="191">
        <v>25</v>
      </c>
      <c r="I311" s="192"/>
      <c r="J311" s="193">
        <f t="shared" si="50"/>
        <v>0</v>
      </c>
      <c r="K311" s="189" t="s">
        <v>21</v>
      </c>
      <c r="L311" s="60"/>
      <c r="M311" s="194" t="s">
        <v>21</v>
      </c>
      <c r="N311" s="195" t="s">
        <v>45</v>
      </c>
      <c r="O311" s="41"/>
      <c r="P311" s="196">
        <f t="shared" si="51"/>
        <v>0</v>
      </c>
      <c r="Q311" s="196">
        <v>0</v>
      </c>
      <c r="R311" s="196">
        <f t="shared" si="52"/>
        <v>0</v>
      </c>
      <c r="S311" s="196">
        <v>0</v>
      </c>
      <c r="T311" s="197">
        <f t="shared" si="53"/>
        <v>0</v>
      </c>
      <c r="AR311" s="23" t="s">
        <v>423</v>
      </c>
      <c r="AT311" s="23" t="s">
        <v>138</v>
      </c>
      <c r="AU311" s="23" t="s">
        <v>84</v>
      </c>
      <c r="AY311" s="23" t="s">
        <v>135</v>
      </c>
      <c r="BE311" s="198">
        <f t="shared" si="54"/>
        <v>0</v>
      </c>
      <c r="BF311" s="198">
        <f t="shared" si="55"/>
        <v>0</v>
      </c>
      <c r="BG311" s="198">
        <f t="shared" si="56"/>
        <v>0</v>
      </c>
      <c r="BH311" s="198">
        <f t="shared" si="57"/>
        <v>0</v>
      </c>
      <c r="BI311" s="198">
        <f t="shared" si="58"/>
        <v>0</v>
      </c>
      <c r="BJ311" s="23" t="s">
        <v>82</v>
      </c>
      <c r="BK311" s="198">
        <f t="shared" si="59"/>
        <v>0</v>
      </c>
      <c r="BL311" s="23" t="s">
        <v>423</v>
      </c>
      <c r="BM311" s="23" t="s">
        <v>846</v>
      </c>
    </row>
    <row r="312" spans="2:65" s="1" customFormat="1" ht="16.5" customHeight="1">
      <c r="B312" s="40"/>
      <c r="C312" s="187" t="s">
        <v>847</v>
      </c>
      <c r="D312" s="187" t="s">
        <v>138</v>
      </c>
      <c r="E312" s="188" t="s">
        <v>848</v>
      </c>
      <c r="F312" s="189" t="s">
        <v>849</v>
      </c>
      <c r="G312" s="190" t="s">
        <v>191</v>
      </c>
      <c r="H312" s="191">
        <v>100</v>
      </c>
      <c r="I312" s="192"/>
      <c r="J312" s="193">
        <f t="shared" si="50"/>
        <v>0</v>
      </c>
      <c r="K312" s="189" t="s">
        <v>21</v>
      </c>
      <c r="L312" s="60"/>
      <c r="M312" s="194" t="s">
        <v>21</v>
      </c>
      <c r="N312" s="195" t="s">
        <v>45</v>
      </c>
      <c r="O312" s="41"/>
      <c r="P312" s="196">
        <f t="shared" si="51"/>
        <v>0</v>
      </c>
      <c r="Q312" s="196">
        <v>0</v>
      </c>
      <c r="R312" s="196">
        <f t="shared" si="52"/>
        <v>0</v>
      </c>
      <c r="S312" s="196">
        <v>0</v>
      </c>
      <c r="T312" s="197">
        <f t="shared" si="53"/>
        <v>0</v>
      </c>
      <c r="AR312" s="23" t="s">
        <v>423</v>
      </c>
      <c r="AT312" s="23" t="s">
        <v>138</v>
      </c>
      <c r="AU312" s="23" t="s">
        <v>84</v>
      </c>
      <c r="AY312" s="23" t="s">
        <v>135</v>
      </c>
      <c r="BE312" s="198">
        <f t="shared" si="54"/>
        <v>0</v>
      </c>
      <c r="BF312" s="198">
        <f t="shared" si="55"/>
        <v>0</v>
      </c>
      <c r="BG312" s="198">
        <f t="shared" si="56"/>
        <v>0</v>
      </c>
      <c r="BH312" s="198">
        <f t="shared" si="57"/>
        <v>0</v>
      </c>
      <c r="BI312" s="198">
        <f t="shared" si="58"/>
        <v>0</v>
      </c>
      <c r="BJ312" s="23" t="s">
        <v>82</v>
      </c>
      <c r="BK312" s="198">
        <f t="shared" si="59"/>
        <v>0</v>
      </c>
      <c r="BL312" s="23" t="s">
        <v>423</v>
      </c>
      <c r="BM312" s="23" t="s">
        <v>850</v>
      </c>
    </row>
    <row r="313" spans="2:65" s="1" customFormat="1" ht="16.5" customHeight="1">
      <c r="B313" s="40"/>
      <c r="C313" s="187" t="s">
        <v>851</v>
      </c>
      <c r="D313" s="187" t="s">
        <v>138</v>
      </c>
      <c r="E313" s="188" t="s">
        <v>852</v>
      </c>
      <c r="F313" s="189" t="s">
        <v>853</v>
      </c>
      <c r="G313" s="190" t="s">
        <v>765</v>
      </c>
      <c r="H313" s="191">
        <v>1</v>
      </c>
      <c r="I313" s="192"/>
      <c r="J313" s="193">
        <f t="shared" si="50"/>
        <v>0</v>
      </c>
      <c r="K313" s="189" t="s">
        <v>21</v>
      </c>
      <c r="L313" s="60"/>
      <c r="M313" s="194" t="s">
        <v>21</v>
      </c>
      <c r="N313" s="195" t="s">
        <v>45</v>
      </c>
      <c r="O313" s="41"/>
      <c r="P313" s="196">
        <f t="shared" si="51"/>
        <v>0</v>
      </c>
      <c r="Q313" s="196">
        <v>0</v>
      </c>
      <c r="R313" s="196">
        <f t="shared" si="52"/>
        <v>0</v>
      </c>
      <c r="S313" s="196">
        <v>0</v>
      </c>
      <c r="T313" s="197">
        <f t="shared" si="53"/>
        <v>0</v>
      </c>
      <c r="AR313" s="23" t="s">
        <v>423</v>
      </c>
      <c r="AT313" s="23" t="s">
        <v>138</v>
      </c>
      <c r="AU313" s="23" t="s">
        <v>84</v>
      </c>
      <c r="AY313" s="23" t="s">
        <v>135</v>
      </c>
      <c r="BE313" s="198">
        <f t="shared" si="54"/>
        <v>0</v>
      </c>
      <c r="BF313" s="198">
        <f t="shared" si="55"/>
        <v>0</v>
      </c>
      <c r="BG313" s="198">
        <f t="shared" si="56"/>
        <v>0</v>
      </c>
      <c r="BH313" s="198">
        <f t="shared" si="57"/>
        <v>0</v>
      </c>
      <c r="BI313" s="198">
        <f t="shared" si="58"/>
        <v>0</v>
      </c>
      <c r="BJ313" s="23" t="s">
        <v>82</v>
      </c>
      <c r="BK313" s="198">
        <f t="shared" si="59"/>
        <v>0</v>
      </c>
      <c r="BL313" s="23" t="s">
        <v>423</v>
      </c>
      <c r="BM313" s="23" t="s">
        <v>854</v>
      </c>
    </row>
    <row r="314" spans="2:65" s="1" customFormat="1" ht="16.5" customHeight="1">
      <c r="B314" s="40"/>
      <c r="C314" s="187" t="s">
        <v>855</v>
      </c>
      <c r="D314" s="187" t="s">
        <v>138</v>
      </c>
      <c r="E314" s="188" t="s">
        <v>856</v>
      </c>
      <c r="F314" s="189" t="s">
        <v>857</v>
      </c>
      <c r="G314" s="190" t="s">
        <v>765</v>
      </c>
      <c r="H314" s="191">
        <v>2</v>
      </c>
      <c r="I314" s="192"/>
      <c r="J314" s="193">
        <f t="shared" si="50"/>
        <v>0</v>
      </c>
      <c r="K314" s="189" t="s">
        <v>21</v>
      </c>
      <c r="L314" s="60"/>
      <c r="M314" s="194" t="s">
        <v>21</v>
      </c>
      <c r="N314" s="195" t="s">
        <v>45</v>
      </c>
      <c r="O314" s="41"/>
      <c r="P314" s="196">
        <f t="shared" si="51"/>
        <v>0</v>
      </c>
      <c r="Q314" s="196">
        <v>0</v>
      </c>
      <c r="R314" s="196">
        <f t="shared" si="52"/>
        <v>0</v>
      </c>
      <c r="S314" s="196">
        <v>0</v>
      </c>
      <c r="T314" s="197">
        <f t="shared" si="53"/>
        <v>0</v>
      </c>
      <c r="AR314" s="23" t="s">
        <v>423</v>
      </c>
      <c r="AT314" s="23" t="s">
        <v>138</v>
      </c>
      <c r="AU314" s="23" t="s">
        <v>84</v>
      </c>
      <c r="AY314" s="23" t="s">
        <v>135</v>
      </c>
      <c r="BE314" s="198">
        <f t="shared" si="54"/>
        <v>0</v>
      </c>
      <c r="BF314" s="198">
        <f t="shared" si="55"/>
        <v>0</v>
      </c>
      <c r="BG314" s="198">
        <f t="shared" si="56"/>
        <v>0</v>
      </c>
      <c r="BH314" s="198">
        <f t="shared" si="57"/>
        <v>0</v>
      </c>
      <c r="BI314" s="198">
        <f t="shared" si="58"/>
        <v>0</v>
      </c>
      <c r="BJ314" s="23" t="s">
        <v>82</v>
      </c>
      <c r="BK314" s="198">
        <f t="shared" si="59"/>
        <v>0</v>
      </c>
      <c r="BL314" s="23" t="s">
        <v>423</v>
      </c>
      <c r="BM314" s="23" t="s">
        <v>858</v>
      </c>
    </row>
    <row r="315" spans="2:65" s="1" customFormat="1" ht="16.5" customHeight="1">
      <c r="B315" s="40"/>
      <c r="C315" s="187" t="s">
        <v>859</v>
      </c>
      <c r="D315" s="187" t="s">
        <v>138</v>
      </c>
      <c r="E315" s="188" t="s">
        <v>860</v>
      </c>
      <c r="F315" s="189" t="s">
        <v>861</v>
      </c>
      <c r="G315" s="190" t="s">
        <v>191</v>
      </c>
      <c r="H315" s="191">
        <v>80</v>
      </c>
      <c r="I315" s="192"/>
      <c r="J315" s="193">
        <f t="shared" si="50"/>
        <v>0</v>
      </c>
      <c r="K315" s="189" t="s">
        <v>21</v>
      </c>
      <c r="L315" s="60"/>
      <c r="M315" s="194" t="s">
        <v>21</v>
      </c>
      <c r="N315" s="195" t="s">
        <v>45</v>
      </c>
      <c r="O315" s="41"/>
      <c r="P315" s="196">
        <f t="shared" si="51"/>
        <v>0</v>
      </c>
      <c r="Q315" s="196">
        <v>1.1E-4</v>
      </c>
      <c r="R315" s="196">
        <f t="shared" si="52"/>
        <v>8.8000000000000005E-3</v>
      </c>
      <c r="S315" s="196">
        <v>0</v>
      </c>
      <c r="T315" s="197">
        <f t="shared" si="53"/>
        <v>0</v>
      </c>
      <c r="AR315" s="23" t="s">
        <v>423</v>
      </c>
      <c r="AT315" s="23" t="s">
        <v>138</v>
      </c>
      <c r="AU315" s="23" t="s">
        <v>84</v>
      </c>
      <c r="AY315" s="23" t="s">
        <v>135</v>
      </c>
      <c r="BE315" s="198">
        <f t="shared" si="54"/>
        <v>0</v>
      </c>
      <c r="BF315" s="198">
        <f t="shared" si="55"/>
        <v>0</v>
      </c>
      <c r="BG315" s="198">
        <f t="shared" si="56"/>
        <v>0</v>
      </c>
      <c r="BH315" s="198">
        <f t="shared" si="57"/>
        <v>0</v>
      </c>
      <c r="BI315" s="198">
        <f t="shared" si="58"/>
        <v>0</v>
      </c>
      <c r="BJ315" s="23" t="s">
        <v>82</v>
      </c>
      <c r="BK315" s="198">
        <f t="shared" si="59"/>
        <v>0</v>
      </c>
      <c r="BL315" s="23" t="s">
        <v>423</v>
      </c>
      <c r="BM315" s="23" t="s">
        <v>862</v>
      </c>
    </row>
    <row r="316" spans="2:65" s="1" customFormat="1" ht="16.5" customHeight="1">
      <c r="B316" s="40"/>
      <c r="C316" s="187" t="s">
        <v>863</v>
      </c>
      <c r="D316" s="187" t="s">
        <v>138</v>
      </c>
      <c r="E316" s="188" t="s">
        <v>864</v>
      </c>
      <c r="F316" s="189" t="s">
        <v>865</v>
      </c>
      <c r="G316" s="190" t="s">
        <v>191</v>
      </c>
      <c r="H316" s="191">
        <v>300</v>
      </c>
      <c r="I316" s="192"/>
      <c r="J316" s="193">
        <f t="shared" si="50"/>
        <v>0</v>
      </c>
      <c r="K316" s="189" t="s">
        <v>21</v>
      </c>
      <c r="L316" s="60"/>
      <c r="M316" s="194" t="s">
        <v>21</v>
      </c>
      <c r="N316" s="195" t="s">
        <v>45</v>
      </c>
      <c r="O316" s="41"/>
      <c r="P316" s="196">
        <f t="shared" si="51"/>
        <v>0</v>
      </c>
      <c r="Q316" s="196">
        <v>1.6000000000000001E-4</v>
      </c>
      <c r="R316" s="196">
        <f t="shared" si="52"/>
        <v>4.8000000000000001E-2</v>
      </c>
      <c r="S316" s="196">
        <v>0</v>
      </c>
      <c r="T316" s="197">
        <f t="shared" si="53"/>
        <v>0</v>
      </c>
      <c r="AR316" s="23" t="s">
        <v>423</v>
      </c>
      <c r="AT316" s="23" t="s">
        <v>138</v>
      </c>
      <c r="AU316" s="23" t="s">
        <v>84</v>
      </c>
      <c r="AY316" s="23" t="s">
        <v>135</v>
      </c>
      <c r="BE316" s="198">
        <f t="shared" si="54"/>
        <v>0</v>
      </c>
      <c r="BF316" s="198">
        <f t="shared" si="55"/>
        <v>0</v>
      </c>
      <c r="BG316" s="198">
        <f t="shared" si="56"/>
        <v>0</v>
      </c>
      <c r="BH316" s="198">
        <f t="shared" si="57"/>
        <v>0</v>
      </c>
      <c r="BI316" s="198">
        <f t="shared" si="58"/>
        <v>0</v>
      </c>
      <c r="BJ316" s="23" t="s">
        <v>82</v>
      </c>
      <c r="BK316" s="198">
        <f t="shared" si="59"/>
        <v>0</v>
      </c>
      <c r="BL316" s="23" t="s">
        <v>423</v>
      </c>
      <c r="BM316" s="23" t="s">
        <v>866</v>
      </c>
    </row>
    <row r="317" spans="2:65" s="1" customFormat="1" ht="16.5" customHeight="1">
      <c r="B317" s="40"/>
      <c r="C317" s="187" t="s">
        <v>867</v>
      </c>
      <c r="D317" s="187" t="s">
        <v>138</v>
      </c>
      <c r="E317" s="188" t="s">
        <v>868</v>
      </c>
      <c r="F317" s="189" t="s">
        <v>869</v>
      </c>
      <c r="G317" s="190" t="s">
        <v>191</v>
      </c>
      <c r="H317" s="191">
        <v>20</v>
      </c>
      <c r="I317" s="192"/>
      <c r="J317" s="193">
        <f t="shared" si="50"/>
        <v>0</v>
      </c>
      <c r="K317" s="189" t="s">
        <v>21</v>
      </c>
      <c r="L317" s="60"/>
      <c r="M317" s="194" t="s">
        <v>21</v>
      </c>
      <c r="N317" s="195" t="s">
        <v>45</v>
      </c>
      <c r="O317" s="41"/>
      <c r="P317" s="196">
        <f t="shared" si="51"/>
        <v>0</v>
      </c>
      <c r="Q317" s="196">
        <v>6.3000000000000003E-4</v>
      </c>
      <c r="R317" s="196">
        <f t="shared" si="52"/>
        <v>1.26E-2</v>
      </c>
      <c r="S317" s="196">
        <v>0</v>
      </c>
      <c r="T317" s="197">
        <f t="shared" si="53"/>
        <v>0</v>
      </c>
      <c r="AR317" s="23" t="s">
        <v>423</v>
      </c>
      <c r="AT317" s="23" t="s">
        <v>138</v>
      </c>
      <c r="AU317" s="23" t="s">
        <v>84</v>
      </c>
      <c r="AY317" s="23" t="s">
        <v>135</v>
      </c>
      <c r="BE317" s="198">
        <f t="shared" si="54"/>
        <v>0</v>
      </c>
      <c r="BF317" s="198">
        <f t="shared" si="55"/>
        <v>0</v>
      </c>
      <c r="BG317" s="198">
        <f t="shared" si="56"/>
        <v>0</v>
      </c>
      <c r="BH317" s="198">
        <f t="shared" si="57"/>
        <v>0</v>
      </c>
      <c r="BI317" s="198">
        <f t="shared" si="58"/>
        <v>0</v>
      </c>
      <c r="BJ317" s="23" t="s">
        <v>82</v>
      </c>
      <c r="BK317" s="198">
        <f t="shared" si="59"/>
        <v>0</v>
      </c>
      <c r="BL317" s="23" t="s">
        <v>423</v>
      </c>
      <c r="BM317" s="23" t="s">
        <v>870</v>
      </c>
    </row>
    <row r="318" spans="2:65" s="1" customFormat="1" ht="16.5" customHeight="1">
      <c r="B318" s="40"/>
      <c r="C318" s="187" t="s">
        <v>871</v>
      </c>
      <c r="D318" s="187" t="s">
        <v>138</v>
      </c>
      <c r="E318" s="188" t="s">
        <v>872</v>
      </c>
      <c r="F318" s="189" t="s">
        <v>873</v>
      </c>
      <c r="G318" s="190" t="s">
        <v>191</v>
      </c>
      <c r="H318" s="191">
        <v>45</v>
      </c>
      <c r="I318" s="192"/>
      <c r="J318" s="193">
        <f t="shared" si="50"/>
        <v>0</v>
      </c>
      <c r="K318" s="189" t="s">
        <v>21</v>
      </c>
      <c r="L318" s="60"/>
      <c r="M318" s="194" t="s">
        <v>21</v>
      </c>
      <c r="N318" s="195" t="s">
        <v>45</v>
      </c>
      <c r="O318" s="41"/>
      <c r="P318" s="196">
        <f t="shared" si="51"/>
        <v>0</v>
      </c>
      <c r="Q318" s="196">
        <v>1.6000000000000001E-4</v>
      </c>
      <c r="R318" s="196">
        <f t="shared" si="52"/>
        <v>7.2000000000000007E-3</v>
      </c>
      <c r="S318" s="196">
        <v>0</v>
      </c>
      <c r="T318" s="197">
        <f t="shared" si="53"/>
        <v>0</v>
      </c>
      <c r="AR318" s="23" t="s">
        <v>423</v>
      </c>
      <c r="AT318" s="23" t="s">
        <v>138</v>
      </c>
      <c r="AU318" s="23" t="s">
        <v>84</v>
      </c>
      <c r="AY318" s="23" t="s">
        <v>135</v>
      </c>
      <c r="BE318" s="198">
        <f t="shared" si="54"/>
        <v>0</v>
      </c>
      <c r="BF318" s="198">
        <f t="shared" si="55"/>
        <v>0</v>
      </c>
      <c r="BG318" s="198">
        <f t="shared" si="56"/>
        <v>0</v>
      </c>
      <c r="BH318" s="198">
        <f t="shared" si="57"/>
        <v>0</v>
      </c>
      <c r="BI318" s="198">
        <f t="shared" si="58"/>
        <v>0</v>
      </c>
      <c r="BJ318" s="23" t="s">
        <v>82</v>
      </c>
      <c r="BK318" s="198">
        <f t="shared" si="59"/>
        <v>0</v>
      </c>
      <c r="BL318" s="23" t="s">
        <v>423</v>
      </c>
      <c r="BM318" s="23" t="s">
        <v>874</v>
      </c>
    </row>
    <row r="319" spans="2:65" s="1" customFormat="1" ht="16.5" customHeight="1">
      <c r="B319" s="40"/>
      <c r="C319" s="187" t="s">
        <v>875</v>
      </c>
      <c r="D319" s="187" t="s">
        <v>138</v>
      </c>
      <c r="E319" s="188" t="s">
        <v>876</v>
      </c>
      <c r="F319" s="189" t="s">
        <v>877</v>
      </c>
      <c r="G319" s="190" t="s">
        <v>191</v>
      </c>
      <c r="H319" s="191">
        <v>25</v>
      </c>
      <c r="I319" s="192"/>
      <c r="J319" s="193">
        <f t="shared" si="50"/>
        <v>0</v>
      </c>
      <c r="K319" s="189" t="s">
        <v>21</v>
      </c>
      <c r="L319" s="60"/>
      <c r="M319" s="194" t="s">
        <v>21</v>
      </c>
      <c r="N319" s="195" t="s">
        <v>45</v>
      </c>
      <c r="O319" s="41"/>
      <c r="P319" s="196">
        <f t="shared" si="51"/>
        <v>0</v>
      </c>
      <c r="Q319" s="196">
        <v>1.7000000000000001E-4</v>
      </c>
      <c r="R319" s="196">
        <f t="shared" si="52"/>
        <v>4.2500000000000003E-3</v>
      </c>
      <c r="S319" s="196">
        <v>0</v>
      </c>
      <c r="T319" s="197">
        <f t="shared" si="53"/>
        <v>0</v>
      </c>
      <c r="AR319" s="23" t="s">
        <v>423</v>
      </c>
      <c r="AT319" s="23" t="s">
        <v>138</v>
      </c>
      <c r="AU319" s="23" t="s">
        <v>84</v>
      </c>
      <c r="AY319" s="23" t="s">
        <v>135</v>
      </c>
      <c r="BE319" s="198">
        <f t="shared" si="54"/>
        <v>0</v>
      </c>
      <c r="BF319" s="198">
        <f t="shared" si="55"/>
        <v>0</v>
      </c>
      <c r="BG319" s="198">
        <f t="shared" si="56"/>
        <v>0</v>
      </c>
      <c r="BH319" s="198">
        <f t="shared" si="57"/>
        <v>0</v>
      </c>
      <c r="BI319" s="198">
        <f t="shared" si="58"/>
        <v>0</v>
      </c>
      <c r="BJ319" s="23" t="s">
        <v>82</v>
      </c>
      <c r="BK319" s="198">
        <f t="shared" si="59"/>
        <v>0</v>
      </c>
      <c r="BL319" s="23" t="s">
        <v>423</v>
      </c>
      <c r="BM319" s="23" t="s">
        <v>878</v>
      </c>
    </row>
    <row r="320" spans="2:65" s="1" customFormat="1" ht="16.5" customHeight="1">
      <c r="B320" s="40"/>
      <c r="C320" s="187" t="s">
        <v>879</v>
      </c>
      <c r="D320" s="187" t="s">
        <v>138</v>
      </c>
      <c r="E320" s="188" t="s">
        <v>880</v>
      </c>
      <c r="F320" s="189" t="s">
        <v>881</v>
      </c>
      <c r="G320" s="190" t="s">
        <v>191</v>
      </c>
      <c r="H320" s="191">
        <v>100</v>
      </c>
      <c r="I320" s="192"/>
      <c r="J320" s="193">
        <f t="shared" si="50"/>
        <v>0</v>
      </c>
      <c r="K320" s="189" t="s">
        <v>21</v>
      </c>
      <c r="L320" s="60"/>
      <c r="M320" s="194" t="s">
        <v>21</v>
      </c>
      <c r="N320" s="195" t="s">
        <v>45</v>
      </c>
      <c r="O320" s="41"/>
      <c r="P320" s="196">
        <f t="shared" si="51"/>
        <v>0</v>
      </c>
      <c r="Q320" s="196">
        <v>1.1E-4</v>
      </c>
      <c r="R320" s="196">
        <f t="shared" si="52"/>
        <v>1.1000000000000001E-2</v>
      </c>
      <c r="S320" s="196">
        <v>0</v>
      </c>
      <c r="T320" s="197">
        <f t="shared" si="53"/>
        <v>0</v>
      </c>
      <c r="AR320" s="23" t="s">
        <v>423</v>
      </c>
      <c r="AT320" s="23" t="s">
        <v>138</v>
      </c>
      <c r="AU320" s="23" t="s">
        <v>84</v>
      </c>
      <c r="AY320" s="23" t="s">
        <v>135</v>
      </c>
      <c r="BE320" s="198">
        <f t="shared" si="54"/>
        <v>0</v>
      </c>
      <c r="BF320" s="198">
        <f t="shared" si="55"/>
        <v>0</v>
      </c>
      <c r="BG320" s="198">
        <f t="shared" si="56"/>
        <v>0</v>
      </c>
      <c r="BH320" s="198">
        <f t="shared" si="57"/>
        <v>0</v>
      </c>
      <c r="BI320" s="198">
        <f t="shared" si="58"/>
        <v>0</v>
      </c>
      <c r="BJ320" s="23" t="s">
        <v>82</v>
      </c>
      <c r="BK320" s="198">
        <f t="shared" si="59"/>
        <v>0</v>
      </c>
      <c r="BL320" s="23" t="s">
        <v>423</v>
      </c>
      <c r="BM320" s="23" t="s">
        <v>882</v>
      </c>
    </row>
    <row r="321" spans="2:65" s="1" customFormat="1" ht="16.5" customHeight="1">
      <c r="B321" s="40"/>
      <c r="C321" s="187" t="s">
        <v>883</v>
      </c>
      <c r="D321" s="187" t="s">
        <v>138</v>
      </c>
      <c r="E321" s="188" t="s">
        <v>884</v>
      </c>
      <c r="F321" s="189" t="s">
        <v>885</v>
      </c>
      <c r="G321" s="190" t="s">
        <v>191</v>
      </c>
      <c r="H321" s="191">
        <v>10</v>
      </c>
      <c r="I321" s="192"/>
      <c r="J321" s="193">
        <f t="shared" si="50"/>
        <v>0</v>
      </c>
      <c r="K321" s="189" t="s">
        <v>21</v>
      </c>
      <c r="L321" s="60"/>
      <c r="M321" s="194" t="s">
        <v>21</v>
      </c>
      <c r="N321" s="195" t="s">
        <v>45</v>
      </c>
      <c r="O321" s="41"/>
      <c r="P321" s="196">
        <f t="shared" si="51"/>
        <v>0</v>
      </c>
      <c r="Q321" s="196">
        <v>1E-3</v>
      </c>
      <c r="R321" s="196">
        <f t="shared" si="52"/>
        <v>0.01</v>
      </c>
      <c r="S321" s="196">
        <v>0</v>
      </c>
      <c r="T321" s="197">
        <f t="shared" si="53"/>
        <v>0</v>
      </c>
      <c r="AR321" s="23" t="s">
        <v>423</v>
      </c>
      <c r="AT321" s="23" t="s">
        <v>138</v>
      </c>
      <c r="AU321" s="23" t="s">
        <v>84</v>
      </c>
      <c r="AY321" s="23" t="s">
        <v>135</v>
      </c>
      <c r="BE321" s="198">
        <f t="shared" si="54"/>
        <v>0</v>
      </c>
      <c r="BF321" s="198">
        <f t="shared" si="55"/>
        <v>0</v>
      </c>
      <c r="BG321" s="198">
        <f t="shared" si="56"/>
        <v>0</v>
      </c>
      <c r="BH321" s="198">
        <f t="shared" si="57"/>
        <v>0</v>
      </c>
      <c r="BI321" s="198">
        <f t="shared" si="58"/>
        <v>0</v>
      </c>
      <c r="BJ321" s="23" t="s">
        <v>82</v>
      </c>
      <c r="BK321" s="198">
        <f t="shared" si="59"/>
        <v>0</v>
      </c>
      <c r="BL321" s="23" t="s">
        <v>423</v>
      </c>
      <c r="BM321" s="23" t="s">
        <v>886</v>
      </c>
    </row>
    <row r="322" spans="2:65" s="1" customFormat="1" ht="16.5" customHeight="1">
      <c r="B322" s="40"/>
      <c r="C322" s="187" t="s">
        <v>887</v>
      </c>
      <c r="D322" s="187" t="s">
        <v>138</v>
      </c>
      <c r="E322" s="188" t="s">
        <v>888</v>
      </c>
      <c r="F322" s="189" t="s">
        <v>889</v>
      </c>
      <c r="G322" s="190" t="s">
        <v>191</v>
      </c>
      <c r="H322" s="191">
        <v>370</v>
      </c>
      <c r="I322" s="192"/>
      <c r="J322" s="193">
        <f t="shared" ref="J322:J344" si="60">ROUND(I322*H322,2)</f>
        <v>0</v>
      </c>
      <c r="K322" s="189" t="s">
        <v>21</v>
      </c>
      <c r="L322" s="60"/>
      <c r="M322" s="194" t="s">
        <v>21</v>
      </c>
      <c r="N322" s="195" t="s">
        <v>45</v>
      </c>
      <c r="O322" s="41"/>
      <c r="P322" s="196">
        <f t="shared" ref="P322:P344" si="61">O322*H322</f>
        <v>0</v>
      </c>
      <c r="Q322" s="196">
        <v>2.0000000000000002E-5</v>
      </c>
      <c r="R322" s="196">
        <f t="shared" ref="R322:R344" si="62">Q322*H322</f>
        <v>7.4000000000000003E-3</v>
      </c>
      <c r="S322" s="196">
        <v>0</v>
      </c>
      <c r="T322" s="197">
        <f t="shared" ref="T322:T344" si="63">S322*H322</f>
        <v>0</v>
      </c>
      <c r="AR322" s="23" t="s">
        <v>423</v>
      </c>
      <c r="AT322" s="23" t="s">
        <v>138</v>
      </c>
      <c r="AU322" s="23" t="s">
        <v>84</v>
      </c>
      <c r="AY322" s="23" t="s">
        <v>135</v>
      </c>
      <c r="BE322" s="198">
        <f t="shared" ref="BE322:BE344" si="64">IF(N322="základní",J322,0)</f>
        <v>0</v>
      </c>
      <c r="BF322" s="198">
        <f t="shared" ref="BF322:BF344" si="65">IF(N322="snížená",J322,0)</f>
        <v>0</v>
      </c>
      <c r="BG322" s="198">
        <f t="shared" ref="BG322:BG344" si="66">IF(N322="zákl. přenesená",J322,0)</f>
        <v>0</v>
      </c>
      <c r="BH322" s="198">
        <f t="shared" ref="BH322:BH344" si="67">IF(N322="sníž. přenesená",J322,0)</f>
        <v>0</v>
      </c>
      <c r="BI322" s="198">
        <f t="shared" ref="BI322:BI344" si="68">IF(N322="nulová",J322,0)</f>
        <v>0</v>
      </c>
      <c r="BJ322" s="23" t="s">
        <v>82</v>
      </c>
      <c r="BK322" s="198">
        <f t="shared" ref="BK322:BK344" si="69">ROUND(I322*H322,2)</f>
        <v>0</v>
      </c>
      <c r="BL322" s="23" t="s">
        <v>423</v>
      </c>
      <c r="BM322" s="23" t="s">
        <v>890</v>
      </c>
    </row>
    <row r="323" spans="2:65" s="1" customFormat="1" ht="16.5" customHeight="1">
      <c r="B323" s="40"/>
      <c r="C323" s="187" t="s">
        <v>891</v>
      </c>
      <c r="D323" s="187" t="s">
        <v>138</v>
      </c>
      <c r="E323" s="188" t="s">
        <v>892</v>
      </c>
      <c r="F323" s="189" t="s">
        <v>893</v>
      </c>
      <c r="G323" s="190" t="s">
        <v>191</v>
      </c>
      <c r="H323" s="191">
        <v>20</v>
      </c>
      <c r="I323" s="192"/>
      <c r="J323" s="193">
        <f t="shared" si="60"/>
        <v>0</v>
      </c>
      <c r="K323" s="189" t="s">
        <v>21</v>
      </c>
      <c r="L323" s="60"/>
      <c r="M323" s="194" t="s">
        <v>21</v>
      </c>
      <c r="N323" s="195" t="s">
        <v>45</v>
      </c>
      <c r="O323" s="41"/>
      <c r="P323" s="196">
        <f t="shared" si="61"/>
        <v>0</v>
      </c>
      <c r="Q323" s="196">
        <v>1.9000000000000001E-4</v>
      </c>
      <c r="R323" s="196">
        <f t="shared" si="62"/>
        <v>3.8000000000000004E-3</v>
      </c>
      <c r="S323" s="196">
        <v>0</v>
      </c>
      <c r="T323" s="197">
        <f t="shared" si="63"/>
        <v>0</v>
      </c>
      <c r="AR323" s="23" t="s">
        <v>423</v>
      </c>
      <c r="AT323" s="23" t="s">
        <v>138</v>
      </c>
      <c r="AU323" s="23" t="s">
        <v>84</v>
      </c>
      <c r="AY323" s="23" t="s">
        <v>135</v>
      </c>
      <c r="BE323" s="198">
        <f t="shared" si="64"/>
        <v>0</v>
      </c>
      <c r="BF323" s="198">
        <f t="shared" si="65"/>
        <v>0</v>
      </c>
      <c r="BG323" s="198">
        <f t="shared" si="66"/>
        <v>0</v>
      </c>
      <c r="BH323" s="198">
        <f t="shared" si="67"/>
        <v>0</v>
      </c>
      <c r="BI323" s="198">
        <f t="shared" si="68"/>
        <v>0</v>
      </c>
      <c r="BJ323" s="23" t="s">
        <v>82</v>
      </c>
      <c r="BK323" s="198">
        <f t="shared" si="69"/>
        <v>0</v>
      </c>
      <c r="BL323" s="23" t="s">
        <v>423</v>
      </c>
      <c r="BM323" s="23" t="s">
        <v>894</v>
      </c>
    </row>
    <row r="324" spans="2:65" s="1" customFormat="1" ht="16.5" customHeight="1">
      <c r="B324" s="40"/>
      <c r="C324" s="187" t="s">
        <v>895</v>
      </c>
      <c r="D324" s="187" t="s">
        <v>138</v>
      </c>
      <c r="E324" s="188" t="s">
        <v>896</v>
      </c>
      <c r="F324" s="189" t="s">
        <v>897</v>
      </c>
      <c r="G324" s="190" t="s">
        <v>898</v>
      </c>
      <c r="H324" s="191">
        <v>3</v>
      </c>
      <c r="I324" s="192"/>
      <c r="J324" s="193">
        <f t="shared" si="60"/>
        <v>0</v>
      </c>
      <c r="K324" s="189" t="s">
        <v>21</v>
      </c>
      <c r="L324" s="60"/>
      <c r="M324" s="194" t="s">
        <v>21</v>
      </c>
      <c r="N324" s="195" t="s">
        <v>45</v>
      </c>
      <c r="O324" s="41"/>
      <c r="P324" s="196">
        <f t="shared" si="61"/>
        <v>0</v>
      </c>
      <c r="Q324" s="196">
        <v>0</v>
      </c>
      <c r="R324" s="196">
        <f t="shared" si="62"/>
        <v>0</v>
      </c>
      <c r="S324" s="196">
        <v>0</v>
      </c>
      <c r="T324" s="197">
        <f t="shared" si="63"/>
        <v>0</v>
      </c>
      <c r="AR324" s="23" t="s">
        <v>423</v>
      </c>
      <c r="AT324" s="23" t="s">
        <v>138</v>
      </c>
      <c r="AU324" s="23" t="s">
        <v>84</v>
      </c>
      <c r="AY324" s="23" t="s">
        <v>135</v>
      </c>
      <c r="BE324" s="198">
        <f t="shared" si="64"/>
        <v>0</v>
      </c>
      <c r="BF324" s="198">
        <f t="shared" si="65"/>
        <v>0</v>
      </c>
      <c r="BG324" s="198">
        <f t="shared" si="66"/>
        <v>0</v>
      </c>
      <c r="BH324" s="198">
        <f t="shared" si="67"/>
        <v>0</v>
      </c>
      <c r="BI324" s="198">
        <f t="shared" si="68"/>
        <v>0</v>
      </c>
      <c r="BJ324" s="23" t="s">
        <v>82</v>
      </c>
      <c r="BK324" s="198">
        <f t="shared" si="69"/>
        <v>0</v>
      </c>
      <c r="BL324" s="23" t="s">
        <v>423</v>
      </c>
      <c r="BM324" s="23" t="s">
        <v>899</v>
      </c>
    </row>
    <row r="325" spans="2:65" s="1" customFormat="1" ht="16.5" customHeight="1">
      <c r="B325" s="40"/>
      <c r="C325" s="187" t="s">
        <v>900</v>
      </c>
      <c r="D325" s="187" t="s">
        <v>138</v>
      </c>
      <c r="E325" s="188" t="s">
        <v>901</v>
      </c>
      <c r="F325" s="189" t="s">
        <v>902</v>
      </c>
      <c r="G325" s="190" t="s">
        <v>898</v>
      </c>
      <c r="H325" s="191">
        <v>1</v>
      </c>
      <c r="I325" s="192"/>
      <c r="J325" s="193">
        <f t="shared" si="60"/>
        <v>0</v>
      </c>
      <c r="K325" s="189" t="s">
        <v>21</v>
      </c>
      <c r="L325" s="60"/>
      <c r="M325" s="194" t="s">
        <v>21</v>
      </c>
      <c r="N325" s="195" t="s">
        <v>45</v>
      </c>
      <c r="O325" s="41"/>
      <c r="P325" s="196">
        <f t="shared" si="61"/>
        <v>0</v>
      </c>
      <c r="Q325" s="196">
        <v>0</v>
      </c>
      <c r="R325" s="196">
        <f t="shared" si="62"/>
        <v>0</v>
      </c>
      <c r="S325" s="196">
        <v>0</v>
      </c>
      <c r="T325" s="197">
        <f t="shared" si="63"/>
        <v>0</v>
      </c>
      <c r="AR325" s="23" t="s">
        <v>423</v>
      </c>
      <c r="AT325" s="23" t="s">
        <v>138</v>
      </c>
      <c r="AU325" s="23" t="s">
        <v>84</v>
      </c>
      <c r="AY325" s="23" t="s">
        <v>135</v>
      </c>
      <c r="BE325" s="198">
        <f t="shared" si="64"/>
        <v>0</v>
      </c>
      <c r="BF325" s="198">
        <f t="shared" si="65"/>
        <v>0</v>
      </c>
      <c r="BG325" s="198">
        <f t="shared" si="66"/>
        <v>0</v>
      </c>
      <c r="BH325" s="198">
        <f t="shared" si="67"/>
        <v>0</v>
      </c>
      <c r="BI325" s="198">
        <f t="shared" si="68"/>
        <v>0</v>
      </c>
      <c r="BJ325" s="23" t="s">
        <v>82</v>
      </c>
      <c r="BK325" s="198">
        <f t="shared" si="69"/>
        <v>0</v>
      </c>
      <c r="BL325" s="23" t="s">
        <v>423</v>
      </c>
      <c r="BM325" s="23" t="s">
        <v>903</v>
      </c>
    </row>
    <row r="326" spans="2:65" s="1" customFormat="1" ht="16.5" customHeight="1">
      <c r="B326" s="40"/>
      <c r="C326" s="187" t="s">
        <v>904</v>
      </c>
      <c r="D326" s="187" t="s">
        <v>138</v>
      </c>
      <c r="E326" s="188" t="s">
        <v>905</v>
      </c>
      <c r="F326" s="189" t="s">
        <v>906</v>
      </c>
      <c r="G326" s="190" t="s">
        <v>765</v>
      </c>
      <c r="H326" s="191">
        <v>33</v>
      </c>
      <c r="I326" s="192"/>
      <c r="J326" s="193">
        <f t="shared" si="60"/>
        <v>0</v>
      </c>
      <c r="K326" s="189" t="s">
        <v>21</v>
      </c>
      <c r="L326" s="60"/>
      <c r="M326" s="194" t="s">
        <v>21</v>
      </c>
      <c r="N326" s="195" t="s">
        <v>45</v>
      </c>
      <c r="O326" s="41"/>
      <c r="P326" s="196">
        <f t="shared" si="61"/>
        <v>0</v>
      </c>
      <c r="Q326" s="196">
        <v>6.0000000000000002E-5</v>
      </c>
      <c r="R326" s="196">
        <f t="shared" si="62"/>
        <v>1.98E-3</v>
      </c>
      <c r="S326" s="196">
        <v>0</v>
      </c>
      <c r="T326" s="197">
        <f t="shared" si="63"/>
        <v>0</v>
      </c>
      <c r="AR326" s="23" t="s">
        <v>423</v>
      </c>
      <c r="AT326" s="23" t="s">
        <v>138</v>
      </c>
      <c r="AU326" s="23" t="s">
        <v>84</v>
      </c>
      <c r="AY326" s="23" t="s">
        <v>135</v>
      </c>
      <c r="BE326" s="198">
        <f t="shared" si="64"/>
        <v>0</v>
      </c>
      <c r="BF326" s="198">
        <f t="shared" si="65"/>
        <v>0</v>
      </c>
      <c r="BG326" s="198">
        <f t="shared" si="66"/>
        <v>0</v>
      </c>
      <c r="BH326" s="198">
        <f t="shared" si="67"/>
        <v>0</v>
      </c>
      <c r="BI326" s="198">
        <f t="shared" si="68"/>
        <v>0</v>
      </c>
      <c r="BJ326" s="23" t="s">
        <v>82</v>
      </c>
      <c r="BK326" s="198">
        <f t="shared" si="69"/>
        <v>0</v>
      </c>
      <c r="BL326" s="23" t="s">
        <v>423</v>
      </c>
      <c r="BM326" s="23" t="s">
        <v>907</v>
      </c>
    </row>
    <row r="327" spans="2:65" s="1" customFormat="1" ht="16.5" customHeight="1">
      <c r="B327" s="40"/>
      <c r="C327" s="187" t="s">
        <v>908</v>
      </c>
      <c r="D327" s="187" t="s">
        <v>138</v>
      </c>
      <c r="E327" s="188" t="s">
        <v>909</v>
      </c>
      <c r="F327" s="189" t="s">
        <v>910</v>
      </c>
      <c r="G327" s="190" t="s">
        <v>191</v>
      </c>
      <c r="H327" s="191">
        <v>260</v>
      </c>
      <c r="I327" s="192"/>
      <c r="J327" s="193">
        <f t="shared" si="60"/>
        <v>0</v>
      </c>
      <c r="K327" s="189" t="s">
        <v>21</v>
      </c>
      <c r="L327" s="60"/>
      <c r="M327" s="194" t="s">
        <v>21</v>
      </c>
      <c r="N327" s="195" t="s">
        <v>45</v>
      </c>
      <c r="O327" s="41"/>
      <c r="P327" s="196">
        <f t="shared" si="61"/>
        <v>0</v>
      </c>
      <c r="Q327" s="196">
        <v>6.0000000000000002E-5</v>
      </c>
      <c r="R327" s="196">
        <f t="shared" si="62"/>
        <v>1.5600000000000001E-2</v>
      </c>
      <c r="S327" s="196">
        <v>0</v>
      </c>
      <c r="T327" s="197">
        <f t="shared" si="63"/>
        <v>0</v>
      </c>
      <c r="AR327" s="23" t="s">
        <v>423</v>
      </c>
      <c r="AT327" s="23" t="s">
        <v>138</v>
      </c>
      <c r="AU327" s="23" t="s">
        <v>84</v>
      </c>
      <c r="AY327" s="23" t="s">
        <v>135</v>
      </c>
      <c r="BE327" s="198">
        <f t="shared" si="64"/>
        <v>0</v>
      </c>
      <c r="BF327" s="198">
        <f t="shared" si="65"/>
        <v>0</v>
      </c>
      <c r="BG327" s="198">
        <f t="shared" si="66"/>
        <v>0</v>
      </c>
      <c r="BH327" s="198">
        <f t="shared" si="67"/>
        <v>0</v>
      </c>
      <c r="BI327" s="198">
        <f t="shared" si="68"/>
        <v>0</v>
      </c>
      <c r="BJ327" s="23" t="s">
        <v>82</v>
      </c>
      <c r="BK327" s="198">
        <f t="shared" si="69"/>
        <v>0</v>
      </c>
      <c r="BL327" s="23" t="s">
        <v>423</v>
      </c>
      <c r="BM327" s="23" t="s">
        <v>911</v>
      </c>
    </row>
    <row r="328" spans="2:65" s="1" customFormat="1" ht="16.5" customHeight="1">
      <c r="B328" s="40"/>
      <c r="C328" s="187" t="s">
        <v>912</v>
      </c>
      <c r="D328" s="187" t="s">
        <v>138</v>
      </c>
      <c r="E328" s="188" t="s">
        <v>913</v>
      </c>
      <c r="F328" s="189" t="s">
        <v>914</v>
      </c>
      <c r="G328" s="190" t="s">
        <v>765</v>
      </c>
      <c r="H328" s="191">
        <v>2</v>
      </c>
      <c r="I328" s="192"/>
      <c r="J328" s="193">
        <f t="shared" si="60"/>
        <v>0</v>
      </c>
      <c r="K328" s="189" t="s">
        <v>21</v>
      </c>
      <c r="L328" s="60"/>
      <c r="M328" s="194" t="s">
        <v>21</v>
      </c>
      <c r="N328" s="195" t="s">
        <v>45</v>
      </c>
      <c r="O328" s="41"/>
      <c r="P328" s="196">
        <f t="shared" si="61"/>
        <v>0</v>
      </c>
      <c r="Q328" s="196">
        <v>6.3000000000000003E-4</v>
      </c>
      <c r="R328" s="196">
        <f t="shared" si="62"/>
        <v>1.2600000000000001E-3</v>
      </c>
      <c r="S328" s="196">
        <v>0</v>
      </c>
      <c r="T328" s="197">
        <f t="shared" si="63"/>
        <v>0</v>
      </c>
      <c r="AR328" s="23" t="s">
        <v>423</v>
      </c>
      <c r="AT328" s="23" t="s">
        <v>138</v>
      </c>
      <c r="AU328" s="23" t="s">
        <v>84</v>
      </c>
      <c r="AY328" s="23" t="s">
        <v>135</v>
      </c>
      <c r="BE328" s="198">
        <f t="shared" si="64"/>
        <v>0</v>
      </c>
      <c r="BF328" s="198">
        <f t="shared" si="65"/>
        <v>0</v>
      </c>
      <c r="BG328" s="198">
        <f t="shared" si="66"/>
        <v>0</v>
      </c>
      <c r="BH328" s="198">
        <f t="shared" si="67"/>
        <v>0</v>
      </c>
      <c r="BI328" s="198">
        <f t="shared" si="68"/>
        <v>0</v>
      </c>
      <c r="BJ328" s="23" t="s">
        <v>82</v>
      </c>
      <c r="BK328" s="198">
        <f t="shared" si="69"/>
        <v>0</v>
      </c>
      <c r="BL328" s="23" t="s">
        <v>423</v>
      </c>
      <c r="BM328" s="23" t="s">
        <v>915</v>
      </c>
    </row>
    <row r="329" spans="2:65" s="1" customFormat="1" ht="16.5" customHeight="1">
      <c r="B329" s="40"/>
      <c r="C329" s="187" t="s">
        <v>916</v>
      </c>
      <c r="D329" s="187" t="s">
        <v>138</v>
      </c>
      <c r="E329" s="188" t="s">
        <v>917</v>
      </c>
      <c r="F329" s="189" t="s">
        <v>918</v>
      </c>
      <c r="G329" s="190" t="s">
        <v>765</v>
      </c>
      <c r="H329" s="191">
        <v>12</v>
      </c>
      <c r="I329" s="192"/>
      <c r="J329" s="193">
        <f t="shared" si="60"/>
        <v>0</v>
      </c>
      <c r="K329" s="189" t="s">
        <v>21</v>
      </c>
      <c r="L329" s="60"/>
      <c r="M329" s="194" t="s">
        <v>21</v>
      </c>
      <c r="N329" s="195" t="s">
        <v>45</v>
      </c>
      <c r="O329" s="41"/>
      <c r="P329" s="196">
        <f t="shared" si="61"/>
        <v>0</v>
      </c>
      <c r="Q329" s="196">
        <v>1.8000000000000001E-4</v>
      </c>
      <c r="R329" s="196">
        <f t="shared" si="62"/>
        <v>2.16E-3</v>
      </c>
      <c r="S329" s="196">
        <v>0</v>
      </c>
      <c r="T329" s="197">
        <f t="shared" si="63"/>
        <v>0</v>
      </c>
      <c r="AR329" s="23" t="s">
        <v>423</v>
      </c>
      <c r="AT329" s="23" t="s">
        <v>138</v>
      </c>
      <c r="AU329" s="23" t="s">
        <v>84</v>
      </c>
      <c r="AY329" s="23" t="s">
        <v>135</v>
      </c>
      <c r="BE329" s="198">
        <f t="shared" si="64"/>
        <v>0</v>
      </c>
      <c r="BF329" s="198">
        <f t="shared" si="65"/>
        <v>0</v>
      </c>
      <c r="BG329" s="198">
        <f t="shared" si="66"/>
        <v>0</v>
      </c>
      <c r="BH329" s="198">
        <f t="shared" si="67"/>
        <v>0</v>
      </c>
      <c r="BI329" s="198">
        <f t="shared" si="68"/>
        <v>0</v>
      </c>
      <c r="BJ329" s="23" t="s">
        <v>82</v>
      </c>
      <c r="BK329" s="198">
        <f t="shared" si="69"/>
        <v>0</v>
      </c>
      <c r="BL329" s="23" t="s">
        <v>423</v>
      </c>
      <c r="BM329" s="23" t="s">
        <v>919</v>
      </c>
    </row>
    <row r="330" spans="2:65" s="1" customFormat="1" ht="16.5" customHeight="1">
      <c r="B330" s="40"/>
      <c r="C330" s="187" t="s">
        <v>920</v>
      </c>
      <c r="D330" s="187" t="s">
        <v>138</v>
      </c>
      <c r="E330" s="188" t="s">
        <v>921</v>
      </c>
      <c r="F330" s="189" t="s">
        <v>922</v>
      </c>
      <c r="G330" s="190" t="s">
        <v>898</v>
      </c>
      <c r="H330" s="191">
        <v>1</v>
      </c>
      <c r="I330" s="192"/>
      <c r="J330" s="193">
        <f t="shared" si="60"/>
        <v>0</v>
      </c>
      <c r="K330" s="189" t="s">
        <v>21</v>
      </c>
      <c r="L330" s="60"/>
      <c r="M330" s="194" t="s">
        <v>21</v>
      </c>
      <c r="N330" s="195" t="s">
        <v>45</v>
      </c>
      <c r="O330" s="41"/>
      <c r="P330" s="196">
        <f t="shared" si="61"/>
        <v>0</v>
      </c>
      <c r="Q330" s="196">
        <v>0</v>
      </c>
      <c r="R330" s="196">
        <f t="shared" si="62"/>
        <v>0</v>
      </c>
      <c r="S330" s="196">
        <v>0</v>
      </c>
      <c r="T330" s="197">
        <f t="shared" si="63"/>
        <v>0</v>
      </c>
      <c r="AR330" s="23" t="s">
        <v>423</v>
      </c>
      <c r="AT330" s="23" t="s">
        <v>138</v>
      </c>
      <c r="AU330" s="23" t="s">
        <v>84</v>
      </c>
      <c r="AY330" s="23" t="s">
        <v>135</v>
      </c>
      <c r="BE330" s="198">
        <f t="shared" si="64"/>
        <v>0</v>
      </c>
      <c r="BF330" s="198">
        <f t="shared" si="65"/>
        <v>0</v>
      </c>
      <c r="BG330" s="198">
        <f t="shared" si="66"/>
        <v>0</v>
      </c>
      <c r="BH330" s="198">
        <f t="shared" si="67"/>
        <v>0</v>
      </c>
      <c r="BI330" s="198">
        <f t="shared" si="68"/>
        <v>0</v>
      </c>
      <c r="BJ330" s="23" t="s">
        <v>82</v>
      </c>
      <c r="BK330" s="198">
        <f t="shared" si="69"/>
        <v>0</v>
      </c>
      <c r="BL330" s="23" t="s">
        <v>423</v>
      </c>
      <c r="BM330" s="23" t="s">
        <v>923</v>
      </c>
    </row>
    <row r="331" spans="2:65" s="1" customFormat="1" ht="16.5" customHeight="1">
      <c r="B331" s="40"/>
      <c r="C331" s="187" t="s">
        <v>924</v>
      </c>
      <c r="D331" s="187" t="s">
        <v>138</v>
      </c>
      <c r="E331" s="188" t="s">
        <v>925</v>
      </c>
      <c r="F331" s="189" t="s">
        <v>926</v>
      </c>
      <c r="G331" s="190" t="s">
        <v>765</v>
      </c>
      <c r="H331" s="191">
        <v>1</v>
      </c>
      <c r="I331" s="192"/>
      <c r="J331" s="193">
        <f t="shared" si="60"/>
        <v>0</v>
      </c>
      <c r="K331" s="189" t="s">
        <v>21</v>
      </c>
      <c r="L331" s="60"/>
      <c r="M331" s="194" t="s">
        <v>21</v>
      </c>
      <c r="N331" s="195" t="s">
        <v>45</v>
      </c>
      <c r="O331" s="41"/>
      <c r="P331" s="196">
        <f t="shared" si="61"/>
        <v>0</v>
      </c>
      <c r="Q331" s="196">
        <v>2.1999999999999999E-2</v>
      </c>
      <c r="R331" s="196">
        <f t="shared" si="62"/>
        <v>2.1999999999999999E-2</v>
      </c>
      <c r="S331" s="196">
        <v>0</v>
      </c>
      <c r="T331" s="197">
        <f t="shared" si="63"/>
        <v>0</v>
      </c>
      <c r="AR331" s="23" t="s">
        <v>423</v>
      </c>
      <c r="AT331" s="23" t="s">
        <v>138</v>
      </c>
      <c r="AU331" s="23" t="s">
        <v>84</v>
      </c>
      <c r="AY331" s="23" t="s">
        <v>135</v>
      </c>
      <c r="BE331" s="198">
        <f t="shared" si="64"/>
        <v>0</v>
      </c>
      <c r="BF331" s="198">
        <f t="shared" si="65"/>
        <v>0</v>
      </c>
      <c r="BG331" s="198">
        <f t="shared" si="66"/>
        <v>0</v>
      </c>
      <c r="BH331" s="198">
        <f t="shared" si="67"/>
        <v>0</v>
      </c>
      <c r="BI331" s="198">
        <f t="shared" si="68"/>
        <v>0</v>
      </c>
      <c r="BJ331" s="23" t="s">
        <v>82</v>
      </c>
      <c r="BK331" s="198">
        <f t="shared" si="69"/>
        <v>0</v>
      </c>
      <c r="BL331" s="23" t="s">
        <v>423</v>
      </c>
      <c r="BM331" s="23" t="s">
        <v>927</v>
      </c>
    </row>
    <row r="332" spans="2:65" s="1" customFormat="1" ht="16.5" customHeight="1">
      <c r="B332" s="40"/>
      <c r="C332" s="187" t="s">
        <v>928</v>
      </c>
      <c r="D332" s="187" t="s">
        <v>138</v>
      </c>
      <c r="E332" s="188" t="s">
        <v>929</v>
      </c>
      <c r="F332" s="189" t="s">
        <v>930</v>
      </c>
      <c r="G332" s="190" t="s">
        <v>765</v>
      </c>
      <c r="H332" s="191">
        <v>1</v>
      </c>
      <c r="I332" s="192"/>
      <c r="J332" s="193">
        <f t="shared" si="60"/>
        <v>0</v>
      </c>
      <c r="K332" s="189" t="s">
        <v>21</v>
      </c>
      <c r="L332" s="60"/>
      <c r="M332" s="194" t="s">
        <v>21</v>
      </c>
      <c r="N332" s="195" t="s">
        <v>45</v>
      </c>
      <c r="O332" s="41"/>
      <c r="P332" s="196">
        <f t="shared" si="61"/>
        <v>0</v>
      </c>
      <c r="Q332" s="196">
        <v>4.0000000000000002E-4</v>
      </c>
      <c r="R332" s="196">
        <f t="shared" si="62"/>
        <v>4.0000000000000002E-4</v>
      </c>
      <c r="S332" s="196">
        <v>0</v>
      </c>
      <c r="T332" s="197">
        <f t="shared" si="63"/>
        <v>0</v>
      </c>
      <c r="AR332" s="23" t="s">
        <v>423</v>
      </c>
      <c r="AT332" s="23" t="s">
        <v>138</v>
      </c>
      <c r="AU332" s="23" t="s">
        <v>84</v>
      </c>
      <c r="AY332" s="23" t="s">
        <v>135</v>
      </c>
      <c r="BE332" s="198">
        <f t="shared" si="64"/>
        <v>0</v>
      </c>
      <c r="BF332" s="198">
        <f t="shared" si="65"/>
        <v>0</v>
      </c>
      <c r="BG332" s="198">
        <f t="shared" si="66"/>
        <v>0</v>
      </c>
      <c r="BH332" s="198">
        <f t="shared" si="67"/>
        <v>0</v>
      </c>
      <c r="BI332" s="198">
        <f t="shared" si="68"/>
        <v>0</v>
      </c>
      <c r="BJ332" s="23" t="s">
        <v>82</v>
      </c>
      <c r="BK332" s="198">
        <f t="shared" si="69"/>
        <v>0</v>
      </c>
      <c r="BL332" s="23" t="s">
        <v>423</v>
      </c>
      <c r="BM332" s="23" t="s">
        <v>931</v>
      </c>
    </row>
    <row r="333" spans="2:65" s="1" customFormat="1" ht="16.5" customHeight="1">
      <c r="B333" s="40"/>
      <c r="C333" s="187" t="s">
        <v>932</v>
      </c>
      <c r="D333" s="187" t="s">
        <v>138</v>
      </c>
      <c r="E333" s="188" t="s">
        <v>933</v>
      </c>
      <c r="F333" s="189" t="s">
        <v>934</v>
      </c>
      <c r="G333" s="190" t="s">
        <v>765</v>
      </c>
      <c r="H333" s="191">
        <v>2</v>
      </c>
      <c r="I333" s="192"/>
      <c r="J333" s="193">
        <f t="shared" si="60"/>
        <v>0</v>
      </c>
      <c r="K333" s="189" t="s">
        <v>21</v>
      </c>
      <c r="L333" s="60"/>
      <c r="M333" s="194" t="s">
        <v>21</v>
      </c>
      <c r="N333" s="195" t="s">
        <v>45</v>
      </c>
      <c r="O333" s="41"/>
      <c r="P333" s="196">
        <f t="shared" si="61"/>
        <v>0</v>
      </c>
      <c r="Q333" s="196">
        <v>1.8E-3</v>
      </c>
      <c r="R333" s="196">
        <f t="shared" si="62"/>
        <v>3.5999999999999999E-3</v>
      </c>
      <c r="S333" s="196">
        <v>0</v>
      </c>
      <c r="T333" s="197">
        <f t="shared" si="63"/>
        <v>0</v>
      </c>
      <c r="AR333" s="23" t="s">
        <v>423</v>
      </c>
      <c r="AT333" s="23" t="s">
        <v>138</v>
      </c>
      <c r="AU333" s="23" t="s">
        <v>84</v>
      </c>
      <c r="AY333" s="23" t="s">
        <v>135</v>
      </c>
      <c r="BE333" s="198">
        <f t="shared" si="64"/>
        <v>0</v>
      </c>
      <c r="BF333" s="198">
        <f t="shared" si="65"/>
        <v>0</v>
      </c>
      <c r="BG333" s="198">
        <f t="shared" si="66"/>
        <v>0</v>
      </c>
      <c r="BH333" s="198">
        <f t="shared" si="67"/>
        <v>0</v>
      </c>
      <c r="BI333" s="198">
        <f t="shared" si="68"/>
        <v>0</v>
      </c>
      <c r="BJ333" s="23" t="s">
        <v>82</v>
      </c>
      <c r="BK333" s="198">
        <f t="shared" si="69"/>
        <v>0</v>
      </c>
      <c r="BL333" s="23" t="s">
        <v>423</v>
      </c>
      <c r="BM333" s="23" t="s">
        <v>935</v>
      </c>
    </row>
    <row r="334" spans="2:65" s="1" customFormat="1" ht="16.5" customHeight="1">
      <c r="B334" s="40"/>
      <c r="C334" s="187" t="s">
        <v>936</v>
      </c>
      <c r="D334" s="187" t="s">
        <v>138</v>
      </c>
      <c r="E334" s="188" t="s">
        <v>937</v>
      </c>
      <c r="F334" s="189" t="s">
        <v>938</v>
      </c>
      <c r="G334" s="190" t="s">
        <v>765</v>
      </c>
      <c r="H334" s="191">
        <v>3</v>
      </c>
      <c r="I334" s="192"/>
      <c r="J334" s="193">
        <f t="shared" si="60"/>
        <v>0</v>
      </c>
      <c r="K334" s="189" t="s">
        <v>142</v>
      </c>
      <c r="L334" s="60"/>
      <c r="M334" s="194" t="s">
        <v>21</v>
      </c>
      <c r="N334" s="195" t="s">
        <v>45</v>
      </c>
      <c r="O334" s="41"/>
      <c r="P334" s="196">
        <f t="shared" si="61"/>
        <v>0</v>
      </c>
      <c r="Q334" s="196">
        <v>0</v>
      </c>
      <c r="R334" s="196">
        <f t="shared" si="62"/>
        <v>0</v>
      </c>
      <c r="S334" s="196">
        <v>0</v>
      </c>
      <c r="T334" s="197">
        <f t="shared" si="63"/>
        <v>0</v>
      </c>
      <c r="AR334" s="23" t="s">
        <v>423</v>
      </c>
      <c r="AT334" s="23" t="s">
        <v>138</v>
      </c>
      <c r="AU334" s="23" t="s">
        <v>84</v>
      </c>
      <c r="AY334" s="23" t="s">
        <v>135</v>
      </c>
      <c r="BE334" s="198">
        <f t="shared" si="64"/>
        <v>0</v>
      </c>
      <c r="BF334" s="198">
        <f t="shared" si="65"/>
        <v>0</v>
      </c>
      <c r="BG334" s="198">
        <f t="shared" si="66"/>
        <v>0</v>
      </c>
      <c r="BH334" s="198">
        <f t="shared" si="67"/>
        <v>0</v>
      </c>
      <c r="BI334" s="198">
        <f t="shared" si="68"/>
        <v>0</v>
      </c>
      <c r="BJ334" s="23" t="s">
        <v>82</v>
      </c>
      <c r="BK334" s="198">
        <f t="shared" si="69"/>
        <v>0</v>
      </c>
      <c r="BL334" s="23" t="s">
        <v>423</v>
      </c>
      <c r="BM334" s="23" t="s">
        <v>939</v>
      </c>
    </row>
    <row r="335" spans="2:65" s="1" customFormat="1" ht="16.5" customHeight="1">
      <c r="B335" s="40"/>
      <c r="C335" s="187" t="s">
        <v>940</v>
      </c>
      <c r="D335" s="187" t="s">
        <v>138</v>
      </c>
      <c r="E335" s="188" t="s">
        <v>941</v>
      </c>
      <c r="F335" s="189" t="s">
        <v>942</v>
      </c>
      <c r="G335" s="190" t="s">
        <v>765</v>
      </c>
      <c r="H335" s="191">
        <v>12</v>
      </c>
      <c r="I335" s="192"/>
      <c r="J335" s="193">
        <f t="shared" si="60"/>
        <v>0</v>
      </c>
      <c r="K335" s="189" t="s">
        <v>142</v>
      </c>
      <c r="L335" s="60"/>
      <c r="M335" s="194" t="s">
        <v>21</v>
      </c>
      <c r="N335" s="195" t="s">
        <v>45</v>
      </c>
      <c r="O335" s="41"/>
      <c r="P335" s="196">
        <f t="shared" si="61"/>
        <v>0</v>
      </c>
      <c r="Q335" s="196">
        <v>0</v>
      </c>
      <c r="R335" s="196">
        <f t="shared" si="62"/>
        <v>0</v>
      </c>
      <c r="S335" s="196">
        <v>0</v>
      </c>
      <c r="T335" s="197">
        <f t="shared" si="63"/>
        <v>0</v>
      </c>
      <c r="AR335" s="23" t="s">
        <v>423</v>
      </c>
      <c r="AT335" s="23" t="s">
        <v>138</v>
      </c>
      <c r="AU335" s="23" t="s">
        <v>84</v>
      </c>
      <c r="AY335" s="23" t="s">
        <v>135</v>
      </c>
      <c r="BE335" s="198">
        <f t="shared" si="64"/>
        <v>0</v>
      </c>
      <c r="BF335" s="198">
        <f t="shared" si="65"/>
        <v>0</v>
      </c>
      <c r="BG335" s="198">
        <f t="shared" si="66"/>
        <v>0</v>
      </c>
      <c r="BH335" s="198">
        <f t="shared" si="67"/>
        <v>0</v>
      </c>
      <c r="BI335" s="198">
        <f t="shared" si="68"/>
        <v>0</v>
      </c>
      <c r="BJ335" s="23" t="s">
        <v>82</v>
      </c>
      <c r="BK335" s="198">
        <f t="shared" si="69"/>
        <v>0</v>
      </c>
      <c r="BL335" s="23" t="s">
        <v>423</v>
      </c>
      <c r="BM335" s="23" t="s">
        <v>943</v>
      </c>
    </row>
    <row r="336" spans="2:65" s="1" customFormat="1" ht="16.5" customHeight="1">
      <c r="B336" s="40"/>
      <c r="C336" s="187" t="s">
        <v>944</v>
      </c>
      <c r="D336" s="187" t="s">
        <v>138</v>
      </c>
      <c r="E336" s="188" t="s">
        <v>945</v>
      </c>
      <c r="F336" s="189" t="s">
        <v>946</v>
      </c>
      <c r="G336" s="190" t="s">
        <v>765</v>
      </c>
      <c r="H336" s="191">
        <v>2</v>
      </c>
      <c r="I336" s="192"/>
      <c r="J336" s="193">
        <f t="shared" si="60"/>
        <v>0</v>
      </c>
      <c r="K336" s="189" t="s">
        <v>142</v>
      </c>
      <c r="L336" s="60"/>
      <c r="M336" s="194" t="s">
        <v>21</v>
      </c>
      <c r="N336" s="195" t="s">
        <v>45</v>
      </c>
      <c r="O336" s="41"/>
      <c r="P336" s="196">
        <f t="shared" si="61"/>
        <v>0</v>
      </c>
      <c r="Q336" s="196">
        <v>0</v>
      </c>
      <c r="R336" s="196">
        <f t="shared" si="62"/>
        <v>0</v>
      </c>
      <c r="S336" s="196">
        <v>0</v>
      </c>
      <c r="T336" s="197">
        <f t="shared" si="63"/>
        <v>0</v>
      </c>
      <c r="AR336" s="23" t="s">
        <v>423</v>
      </c>
      <c r="AT336" s="23" t="s">
        <v>138</v>
      </c>
      <c r="AU336" s="23" t="s">
        <v>84</v>
      </c>
      <c r="AY336" s="23" t="s">
        <v>135</v>
      </c>
      <c r="BE336" s="198">
        <f t="shared" si="64"/>
        <v>0</v>
      </c>
      <c r="BF336" s="198">
        <f t="shared" si="65"/>
        <v>0</v>
      </c>
      <c r="BG336" s="198">
        <f t="shared" si="66"/>
        <v>0</v>
      </c>
      <c r="BH336" s="198">
        <f t="shared" si="67"/>
        <v>0</v>
      </c>
      <c r="BI336" s="198">
        <f t="shared" si="68"/>
        <v>0</v>
      </c>
      <c r="BJ336" s="23" t="s">
        <v>82</v>
      </c>
      <c r="BK336" s="198">
        <f t="shared" si="69"/>
        <v>0</v>
      </c>
      <c r="BL336" s="23" t="s">
        <v>423</v>
      </c>
      <c r="BM336" s="23" t="s">
        <v>947</v>
      </c>
    </row>
    <row r="337" spans="2:65" s="1" customFormat="1" ht="16.5" customHeight="1">
      <c r="B337" s="40"/>
      <c r="C337" s="187" t="s">
        <v>948</v>
      </c>
      <c r="D337" s="187" t="s">
        <v>138</v>
      </c>
      <c r="E337" s="188" t="s">
        <v>949</v>
      </c>
      <c r="F337" s="189" t="s">
        <v>950</v>
      </c>
      <c r="G337" s="190" t="s">
        <v>191</v>
      </c>
      <c r="H337" s="191">
        <v>24</v>
      </c>
      <c r="I337" s="192"/>
      <c r="J337" s="193">
        <f t="shared" si="60"/>
        <v>0</v>
      </c>
      <c r="K337" s="189" t="s">
        <v>142</v>
      </c>
      <c r="L337" s="60"/>
      <c r="M337" s="194" t="s">
        <v>21</v>
      </c>
      <c r="N337" s="195" t="s">
        <v>45</v>
      </c>
      <c r="O337" s="41"/>
      <c r="P337" s="196">
        <f t="shared" si="61"/>
        <v>0</v>
      </c>
      <c r="Q337" s="196">
        <v>0</v>
      </c>
      <c r="R337" s="196">
        <f t="shared" si="62"/>
        <v>0</v>
      </c>
      <c r="S337" s="196">
        <v>0</v>
      </c>
      <c r="T337" s="197">
        <f t="shared" si="63"/>
        <v>0</v>
      </c>
      <c r="AR337" s="23" t="s">
        <v>423</v>
      </c>
      <c r="AT337" s="23" t="s">
        <v>138</v>
      </c>
      <c r="AU337" s="23" t="s">
        <v>84</v>
      </c>
      <c r="AY337" s="23" t="s">
        <v>135</v>
      </c>
      <c r="BE337" s="198">
        <f t="shared" si="64"/>
        <v>0</v>
      </c>
      <c r="BF337" s="198">
        <f t="shared" si="65"/>
        <v>0</v>
      </c>
      <c r="BG337" s="198">
        <f t="shared" si="66"/>
        <v>0</v>
      </c>
      <c r="BH337" s="198">
        <f t="shared" si="67"/>
        <v>0</v>
      </c>
      <c r="BI337" s="198">
        <f t="shared" si="68"/>
        <v>0</v>
      </c>
      <c r="BJ337" s="23" t="s">
        <v>82</v>
      </c>
      <c r="BK337" s="198">
        <f t="shared" si="69"/>
        <v>0</v>
      </c>
      <c r="BL337" s="23" t="s">
        <v>423</v>
      </c>
      <c r="BM337" s="23" t="s">
        <v>951</v>
      </c>
    </row>
    <row r="338" spans="2:65" s="1" customFormat="1" ht="16.5" customHeight="1">
      <c r="B338" s="40"/>
      <c r="C338" s="187" t="s">
        <v>952</v>
      </c>
      <c r="D338" s="187" t="s">
        <v>138</v>
      </c>
      <c r="E338" s="188" t="s">
        <v>953</v>
      </c>
      <c r="F338" s="189" t="s">
        <v>954</v>
      </c>
      <c r="G338" s="190" t="s">
        <v>191</v>
      </c>
      <c r="H338" s="191">
        <v>48</v>
      </c>
      <c r="I338" s="192"/>
      <c r="J338" s="193">
        <f t="shared" si="60"/>
        <v>0</v>
      </c>
      <c r="K338" s="189" t="s">
        <v>142</v>
      </c>
      <c r="L338" s="60"/>
      <c r="M338" s="194" t="s">
        <v>21</v>
      </c>
      <c r="N338" s="195" t="s">
        <v>45</v>
      </c>
      <c r="O338" s="41"/>
      <c r="P338" s="196">
        <f t="shared" si="61"/>
        <v>0</v>
      </c>
      <c r="Q338" s="196">
        <v>0</v>
      </c>
      <c r="R338" s="196">
        <f t="shared" si="62"/>
        <v>0</v>
      </c>
      <c r="S338" s="196">
        <v>0</v>
      </c>
      <c r="T338" s="197">
        <f t="shared" si="63"/>
        <v>0</v>
      </c>
      <c r="AR338" s="23" t="s">
        <v>423</v>
      </c>
      <c r="AT338" s="23" t="s">
        <v>138</v>
      </c>
      <c r="AU338" s="23" t="s">
        <v>84</v>
      </c>
      <c r="AY338" s="23" t="s">
        <v>135</v>
      </c>
      <c r="BE338" s="198">
        <f t="shared" si="64"/>
        <v>0</v>
      </c>
      <c r="BF338" s="198">
        <f t="shared" si="65"/>
        <v>0</v>
      </c>
      <c r="BG338" s="198">
        <f t="shared" si="66"/>
        <v>0</v>
      </c>
      <c r="BH338" s="198">
        <f t="shared" si="67"/>
        <v>0</v>
      </c>
      <c r="BI338" s="198">
        <f t="shared" si="68"/>
        <v>0</v>
      </c>
      <c r="BJ338" s="23" t="s">
        <v>82</v>
      </c>
      <c r="BK338" s="198">
        <f t="shared" si="69"/>
        <v>0</v>
      </c>
      <c r="BL338" s="23" t="s">
        <v>423</v>
      </c>
      <c r="BM338" s="23" t="s">
        <v>955</v>
      </c>
    </row>
    <row r="339" spans="2:65" s="1" customFormat="1" ht="16.5" customHeight="1">
      <c r="B339" s="40"/>
      <c r="C339" s="187" t="s">
        <v>956</v>
      </c>
      <c r="D339" s="187" t="s">
        <v>138</v>
      </c>
      <c r="E339" s="188" t="s">
        <v>957</v>
      </c>
      <c r="F339" s="189" t="s">
        <v>958</v>
      </c>
      <c r="G339" s="190" t="s">
        <v>959</v>
      </c>
      <c r="H339" s="191">
        <v>0.3</v>
      </c>
      <c r="I339" s="192"/>
      <c r="J339" s="193">
        <f t="shared" si="60"/>
        <v>0</v>
      </c>
      <c r="K339" s="189" t="s">
        <v>142</v>
      </c>
      <c r="L339" s="60"/>
      <c r="M339" s="194" t="s">
        <v>21</v>
      </c>
      <c r="N339" s="195" t="s">
        <v>45</v>
      </c>
      <c r="O339" s="41"/>
      <c r="P339" s="196">
        <f t="shared" si="61"/>
        <v>0</v>
      </c>
      <c r="Q339" s="196">
        <v>0</v>
      </c>
      <c r="R339" s="196">
        <f t="shared" si="62"/>
        <v>0</v>
      </c>
      <c r="S339" s="196">
        <v>0</v>
      </c>
      <c r="T339" s="197">
        <f t="shared" si="63"/>
        <v>0</v>
      </c>
      <c r="AR339" s="23" t="s">
        <v>423</v>
      </c>
      <c r="AT339" s="23" t="s">
        <v>138</v>
      </c>
      <c r="AU339" s="23" t="s">
        <v>84</v>
      </c>
      <c r="AY339" s="23" t="s">
        <v>135</v>
      </c>
      <c r="BE339" s="198">
        <f t="shared" si="64"/>
        <v>0</v>
      </c>
      <c r="BF339" s="198">
        <f t="shared" si="65"/>
        <v>0</v>
      </c>
      <c r="BG339" s="198">
        <f t="shared" si="66"/>
        <v>0</v>
      </c>
      <c r="BH339" s="198">
        <f t="shared" si="67"/>
        <v>0</v>
      </c>
      <c r="BI339" s="198">
        <f t="shared" si="68"/>
        <v>0</v>
      </c>
      <c r="BJ339" s="23" t="s">
        <v>82</v>
      </c>
      <c r="BK339" s="198">
        <f t="shared" si="69"/>
        <v>0</v>
      </c>
      <c r="BL339" s="23" t="s">
        <v>423</v>
      </c>
      <c r="BM339" s="23" t="s">
        <v>960</v>
      </c>
    </row>
    <row r="340" spans="2:65" s="1" customFormat="1" ht="16.5" customHeight="1">
      <c r="B340" s="40"/>
      <c r="C340" s="187" t="s">
        <v>961</v>
      </c>
      <c r="D340" s="187" t="s">
        <v>138</v>
      </c>
      <c r="E340" s="188" t="s">
        <v>962</v>
      </c>
      <c r="F340" s="189" t="s">
        <v>963</v>
      </c>
      <c r="G340" s="190" t="s">
        <v>191</v>
      </c>
      <c r="H340" s="191">
        <v>24</v>
      </c>
      <c r="I340" s="192"/>
      <c r="J340" s="193">
        <f t="shared" si="60"/>
        <v>0</v>
      </c>
      <c r="K340" s="189" t="s">
        <v>142</v>
      </c>
      <c r="L340" s="60"/>
      <c r="M340" s="194" t="s">
        <v>21</v>
      </c>
      <c r="N340" s="195" t="s">
        <v>45</v>
      </c>
      <c r="O340" s="41"/>
      <c r="P340" s="196">
        <f t="shared" si="61"/>
        <v>0</v>
      </c>
      <c r="Q340" s="196">
        <v>1.4999999999999999E-4</v>
      </c>
      <c r="R340" s="196">
        <f t="shared" si="62"/>
        <v>3.5999999999999999E-3</v>
      </c>
      <c r="S340" s="196">
        <v>0</v>
      </c>
      <c r="T340" s="197">
        <f t="shared" si="63"/>
        <v>0</v>
      </c>
      <c r="AR340" s="23" t="s">
        <v>423</v>
      </c>
      <c r="AT340" s="23" t="s">
        <v>138</v>
      </c>
      <c r="AU340" s="23" t="s">
        <v>84</v>
      </c>
      <c r="AY340" s="23" t="s">
        <v>135</v>
      </c>
      <c r="BE340" s="198">
        <f t="shared" si="64"/>
        <v>0</v>
      </c>
      <c r="BF340" s="198">
        <f t="shared" si="65"/>
        <v>0</v>
      </c>
      <c r="BG340" s="198">
        <f t="shared" si="66"/>
        <v>0</v>
      </c>
      <c r="BH340" s="198">
        <f t="shared" si="67"/>
        <v>0</v>
      </c>
      <c r="BI340" s="198">
        <f t="shared" si="68"/>
        <v>0</v>
      </c>
      <c r="BJ340" s="23" t="s">
        <v>82</v>
      </c>
      <c r="BK340" s="198">
        <f t="shared" si="69"/>
        <v>0</v>
      </c>
      <c r="BL340" s="23" t="s">
        <v>423</v>
      </c>
      <c r="BM340" s="23" t="s">
        <v>964</v>
      </c>
    </row>
    <row r="341" spans="2:65" s="1" customFormat="1" ht="16.5" customHeight="1">
      <c r="B341" s="40"/>
      <c r="C341" s="187" t="s">
        <v>965</v>
      </c>
      <c r="D341" s="187" t="s">
        <v>138</v>
      </c>
      <c r="E341" s="188" t="s">
        <v>966</v>
      </c>
      <c r="F341" s="189" t="s">
        <v>967</v>
      </c>
      <c r="G341" s="190" t="s">
        <v>191</v>
      </c>
      <c r="H341" s="191">
        <v>48</v>
      </c>
      <c r="I341" s="192"/>
      <c r="J341" s="193">
        <f t="shared" si="60"/>
        <v>0</v>
      </c>
      <c r="K341" s="189" t="s">
        <v>142</v>
      </c>
      <c r="L341" s="60"/>
      <c r="M341" s="194" t="s">
        <v>21</v>
      </c>
      <c r="N341" s="195" t="s">
        <v>45</v>
      </c>
      <c r="O341" s="41"/>
      <c r="P341" s="196">
        <f t="shared" si="61"/>
        <v>0</v>
      </c>
      <c r="Q341" s="196">
        <v>4.2000000000000002E-4</v>
      </c>
      <c r="R341" s="196">
        <f t="shared" si="62"/>
        <v>2.0160000000000001E-2</v>
      </c>
      <c r="S341" s="196">
        <v>0</v>
      </c>
      <c r="T341" s="197">
        <f t="shared" si="63"/>
        <v>0</v>
      </c>
      <c r="AR341" s="23" t="s">
        <v>423</v>
      </c>
      <c r="AT341" s="23" t="s">
        <v>138</v>
      </c>
      <c r="AU341" s="23" t="s">
        <v>84</v>
      </c>
      <c r="AY341" s="23" t="s">
        <v>135</v>
      </c>
      <c r="BE341" s="198">
        <f t="shared" si="64"/>
        <v>0</v>
      </c>
      <c r="BF341" s="198">
        <f t="shared" si="65"/>
        <v>0</v>
      </c>
      <c r="BG341" s="198">
        <f t="shared" si="66"/>
        <v>0</v>
      </c>
      <c r="BH341" s="198">
        <f t="shared" si="67"/>
        <v>0</v>
      </c>
      <c r="BI341" s="198">
        <f t="shared" si="68"/>
        <v>0</v>
      </c>
      <c r="BJ341" s="23" t="s">
        <v>82</v>
      </c>
      <c r="BK341" s="198">
        <f t="shared" si="69"/>
        <v>0</v>
      </c>
      <c r="BL341" s="23" t="s">
        <v>423</v>
      </c>
      <c r="BM341" s="23" t="s">
        <v>968</v>
      </c>
    </row>
    <row r="342" spans="2:65" s="1" customFormat="1" ht="16.5" customHeight="1">
      <c r="B342" s="40"/>
      <c r="C342" s="187" t="s">
        <v>969</v>
      </c>
      <c r="D342" s="187" t="s">
        <v>138</v>
      </c>
      <c r="E342" s="188" t="s">
        <v>970</v>
      </c>
      <c r="F342" s="189" t="s">
        <v>971</v>
      </c>
      <c r="G342" s="190" t="s">
        <v>191</v>
      </c>
      <c r="H342" s="191">
        <v>2</v>
      </c>
      <c r="I342" s="192"/>
      <c r="J342" s="193">
        <f t="shared" si="60"/>
        <v>0</v>
      </c>
      <c r="K342" s="189" t="s">
        <v>142</v>
      </c>
      <c r="L342" s="60"/>
      <c r="M342" s="194" t="s">
        <v>21</v>
      </c>
      <c r="N342" s="195" t="s">
        <v>45</v>
      </c>
      <c r="O342" s="41"/>
      <c r="P342" s="196">
        <f t="shared" si="61"/>
        <v>0</v>
      </c>
      <c r="Q342" s="196">
        <v>1.6760000000000001E-2</v>
      </c>
      <c r="R342" s="196">
        <f t="shared" si="62"/>
        <v>3.3520000000000001E-2</v>
      </c>
      <c r="S342" s="196">
        <v>0</v>
      </c>
      <c r="T342" s="197">
        <f t="shared" si="63"/>
        <v>0</v>
      </c>
      <c r="AR342" s="23" t="s">
        <v>423</v>
      </c>
      <c r="AT342" s="23" t="s">
        <v>138</v>
      </c>
      <c r="AU342" s="23" t="s">
        <v>84</v>
      </c>
      <c r="AY342" s="23" t="s">
        <v>135</v>
      </c>
      <c r="BE342" s="198">
        <f t="shared" si="64"/>
        <v>0</v>
      </c>
      <c r="BF342" s="198">
        <f t="shared" si="65"/>
        <v>0</v>
      </c>
      <c r="BG342" s="198">
        <f t="shared" si="66"/>
        <v>0</v>
      </c>
      <c r="BH342" s="198">
        <f t="shared" si="67"/>
        <v>0</v>
      </c>
      <c r="BI342" s="198">
        <f t="shared" si="68"/>
        <v>0</v>
      </c>
      <c r="BJ342" s="23" t="s">
        <v>82</v>
      </c>
      <c r="BK342" s="198">
        <f t="shared" si="69"/>
        <v>0</v>
      </c>
      <c r="BL342" s="23" t="s">
        <v>423</v>
      </c>
      <c r="BM342" s="23" t="s">
        <v>972</v>
      </c>
    </row>
    <row r="343" spans="2:65" s="1" customFormat="1" ht="16.5" customHeight="1">
      <c r="B343" s="40"/>
      <c r="C343" s="187" t="s">
        <v>973</v>
      </c>
      <c r="D343" s="187" t="s">
        <v>138</v>
      </c>
      <c r="E343" s="188" t="s">
        <v>974</v>
      </c>
      <c r="F343" s="189" t="s">
        <v>975</v>
      </c>
      <c r="G343" s="190" t="s">
        <v>976</v>
      </c>
      <c r="H343" s="191">
        <v>6</v>
      </c>
      <c r="I343" s="192"/>
      <c r="J343" s="193">
        <f t="shared" si="60"/>
        <v>0</v>
      </c>
      <c r="K343" s="189" t="s">
        <v>21</v>
      </c>
      <c r="L343" s="60"/>
      <c r="M343" s="194" t="s">
        <v>21</v>
      </c>
      <c r="N343" s="195" t="s">
        <v>45</v>
      </c>
      <c r="O343" s="41"/>
      <c r="P343" s="196">
        <f t="shared" si="61"/>
        <v>0</v>
      </c>
      <c r="Q343" s="196">
        <v>0</v>
      </c>
      <c r="R343" s="196">
        <f t="shared" si="62"/>
        <v>0</v>
      </c>
      <c r="S343" s="196">
        <v>0</v>
      </c>
      <c r="T343" s="197">
        <f t="shared" si="63"/>
        <v>0</v>
      </c>
      <c r="AR343" s="23" t="s">
        <v>423</v>
      </c>
      <c r="AT343" s="23" t="s">
        <v>138</v>
      </c>
      <c r="AU343" s="23" t="s">
        <v>84</v>
      </c>
      <c r="AY343" s="23" t="s">
        <v>135</v>
      </c>
      <c r="BE343" s="198">
        <f t="shared" si="64"/>
        <v>0</v>
      </c>
      <c r="BF343" s="198">
        <f t="shared" si="65"/>
        <v>0</v>
      </c>
      <c r="BG343" s="198">
        <f t="shared" si="66"/>
        <v>0</v>
      </c>
      <c r="BH343" s="198">
        <f t="shared" si="67"/>
        <v>0</v>
      </c>
      <c r="BI343" s="198">
        <f t="shared" si="68"/>
        <v>0</v>
      </c>
      <c r="BJ343" s="23" t="s">
        <v>82</v>
      </c>
      <c r="BK343" s="198">
        <f t="shared" si="69"/>
        <v>0</v>
      </c>
      <c r="BL343" s="23" t="s">
        <v>423</v>
      </c>
      <c r="BM343" s="23" t="s">
        <v>977</v>
      </c>
    </row>
    <row r="344" spans="2:65" s="1" customFormat="1" ht="16.5" customHeight="1">
      <c r="B344" s="40"/>
      <c r="C344" s="187" t="s">
        <v>978</v>
      </c>
      <c r="D344" s="187" t="s">
        <v>138</v>
      </c>
      <c r="E344" s="188" t="s">
        <v>979</v>
      </c>
      <c r="F344" s="189" t="s">
        <v>980</v>
      </c>
      <c r="G344" s="190" t="s">
        <v>976</v>
      </c>
      <c r="H344" s="191">
        <v>8</v>
      </c>
      <c r="I344" s="192"/>
      <c r="J344" s="193">
        <f t="shared" si="60"/>
        <v>0</v>
      </c>
      <c r="K344" s="189" t="s">
        <v>21</v>
      </c>
      <c r="L344" s="60"/>
      <c r="M344" s="194" t="s">
        <v>21</v>
      </c>
      <c r="N344" s="195" t="s">
        <v>45</v>
      </c>
      <c r="O344" s="41"/>
      <c r="P344" s="196">
        <f t="shared" si="61"/>
        <v>0</v>
      </c>
      <c r="Q344" s="196">
        <v>0</v>
      </c>
      <c r="R344" s="196">
        <f t="shared" si="62"/>
        <v>0</v>
      </c>
      <c r="S344" s="196">
        <v>0</v>
      </c>
      <c r="T344" s="197">
        <f t="shared" si="63"/>
        <v>0</v>
      </c>
      <c r="AR344" s="23" t="s">
        <v>423</v>
      </c>
      <c r="AT344" s="23" t="s">
        <v>138</v>
      </c>
      <c r="AU344" s="23" t="s">
        <v>84</v>
      </c>
      <c r="AY344" s="23" t="s">
        <v>135</v>
      </c>
      <c r="BE344" s="198">
        <f t="shared" si="64"/>
        <v>0</v>
      </c>
      <c r="BF344" s="198">
        <f t="shared" si="65"/>
        <v>0</v>
      </c>
      <c r="BG344" s="198">
        <f t="shared" si="66"/>
        <v>0</v>
      </c>
      <c r="BH344" s="198">
        <f t="shared" si="67"/>
        <v>0</v>
      </c>
      <c r="BI344" s="198">
        <f t="shared" si="68"/>
        <v>0</v>
      </c>
      <c r="BJ344" s="23" t="s">
        <v>82</v>
      </c>
      <c r="BK344" s="198">
        <f t="shared" si="69"/>
        <v>0</v>
      </c>
      <c r="BL344" s="23" t="s">
        <v>423</v>
      </c>
      <c r="BM344" s="23" t="s">
        <v>981</v>
      </c>
    </row>
    <row r="345" spans="2:65" s="10" customFormat="1" ht="37.35" customHeight="1">
      <c r="B345" s="171"/>
      <c r="C345" s="172"/>
      <c r="D345" s="173" t="s">
        <v>73</v>
      </c>
      <c r="E345" s="174" t="s">
        <v>982</v>
      </c>
      <c r="F345" s="174" t="s">
        <v>983</v>
      </c>
      <c r="G345" s="172"/>
      <c r="H345" s="172"/>
      <c r="I345" s="175"/>
      <c r="J345" s="176">
        <f>BK345</f>
        <v>0</v>
      </c>
      <c r="K345" s="172"/>
      <c r="L345" s="177"/>
      <c r="M345" s="178"/>
      <c r="N345" s="179"/>
      <c r="O345" s="179"/>
      <c r="P345" s="180">
        <f>SUM(P346:P353)</f>
        <v>0</v>
      </c>
      <c r="Q345" s="179"/>
      <c r="R345" s="180">
        <f>SUM(R346:R353)</f>
        <v>0</v>
      </c>
      <c r="S345" s="179"/>
      <c r="T345" s="181">
        <f>SUM(T346:T353)</f>
        <v>0</v>
      </c>
      <c r="AR345" s="182" t="s">
        <v>160</v>
      </c>
      <c r="AT345" s="183" t="s">
        <v>73</v>
      </c>
      <c r="AU345" s="183" t="s">
        <v>74</v>
      </c>
      <c r="AY345" s="182" t="s">
        <v>135</v>
      </c>
      <c r="BK345" s="184">
        <f>SUM(BK346:BK353)</f>
        <v>0</v>
      </c>
    </row>
    <row r="346" spans="2:65" s="1" customFormat="1" ht="16.5" customHeight="1">
      <c r="B346" s="40"/>
      <c r="C346" s="187" t="s">
        <v>984</v>
      </c>
      <c r="D346" s="187" t="s">
        <v>138</v>
      </c>
      <c r="E346" s="188" t="s">
        <v>985</v>
      </c>
      <c r="F346" s="189" t="s">
        <v>986</v>
      </c>
      <c r="G346" s="190" t="s">
        <v>987</v>
      </c>
      <c r="H346" s="191">
        <v>1</v>
      </c>
      <c r="I346" s="192"/>
      <c r="J346" s="193">
        <f>ROUND(I346*H346,2)</f>
        <v>0</v>
      </c>
      <c r="K346" s="189" t="s">
        <v>21</v>
      </c>
      <c r="L346" s="60"/>
      <c r="M346" s="194" t="s">
        <v>21</v>
      </c>
      <c r="N346" s="195" t="s">
        <v>45</v>
      </c>
      <c r="O346" s="41"/>
      <c r="P346" s="196">
        <f>O346*H346</f>
        <v>0</v>
      </c>
      <c r="Q346" s="196">
        <v>0</v>
      </c>
      <c r="R346" s="196">
        <f>Q346*H346</f>
        <v>0</v>
      </c>
      <c r="S346" s="196">
        <v>0</v>
      </c>
      <c r="T346" s="197">
        <f>S346*H346</f>
        <v>0</v>
      </c>
      <c r="AR346" s="23" t="s">
        <v>988</v>
      </c>
      <c r="AT346" s="23" t="s">
        <v>138</v>
      </c>
      <c r="AU346" s="23" t="s">
        <v>82</v>
      </c>
      <c r="AY346" s="23" t="s">
        <v>135</v>
      </c>
      <c r="BE346" s="198">
        <f>IF(N346="základní",J346,0)</f>
        <v>0</v>
      </c>
      <c r="BF346" s="198">
        <f>IF(N346="snížená",J346,0)</f>
        <v>0</v>
      </c>
      <c r="BG346" s="198">
        <f>IF(N346="zákl. přenesená",J346,0)</f>
        <v>0</v>
      </c>
      <c r="BH346" s="198">
        <f>IF(N346="sníž. přenesená",J346,0)</f>
        <v>0</v>
      </c>
      <c r="BI346" s="198">
        <f>IF(N346="nulová",J346,0)</f>
        <v>0</v>
      </c>
      <c r="BJ346" s="23" t="s">
        <v>82</v>
      </c>
      <c r="BK346" s="198">
        <f>ROUND(I346*H346,2)</f>
        <v>0</v>
      </c>
      <c r="BL346" s="23" t="s">
        <v>988</v>
      </c>
      <c r="BM346" s="23" t="s">
        <v>989</v>
      </c>
    </row>
    <row r="347" spans="2:65" s="1" customFormat="1" ht="36">
      <c r="B347" s="40"/>
      <c r="C347" s="62"/>
      <c r="D347" s="201" t="s">
        <v>990</v>
      </c>
      <c r="E347" s="62"/>
      <c r="F347" s="242" t="s">
        <v>991</v>
      </c>
      <c r="G347" s="62"/>
      <c r="H347" s="62"/>
      <c r="I347" s="158"/>
      <c r="J347" s="62"/>
      <c r="K347" s="62"/>
      <c r="L347" s="60"/>
      <c r="M347" s="243"/>
      <c r="N347" s="41"/>
      <c r="O347" s="41"/>
      <c r="P347" s="41"/>
      <c r="Q347" s="41"/>
      <c r="R347" s="41"/>
      <c r="S347" s="41"/>
      <c r="T347" s="77"/>
      <c r="AT347" s="23" t="s">
        <v>990</v>
      </c>
      <c r="AU347" s="23" t="s">
        <v>82</v>
      </c>
    </row>
    <row r="348" spans="2:65" s="1" customFormat="1" ht="16.5" customHeight="1">
      <c r="B348" s="40"/>
      <c r="C348" s="187" t="s">
        <v>992</v>
      </c>
      <c r="D348" s="187" t="s">
        <v>138</v>
      </c>
      <c r="E348" s="188" t="s">
        <v>993</v>
      </c>
      <c r="F348" s="189" t="s">
        <v>994</v>
      </c>
      <c r="G348" s="190" t="s">
        <v>987</v>
      </c>
      <c r="H348" s="191">
        <v>1</v>
      </c>
      <c r="I348" s="192"/>
      <c r="J348" s="193">
        <f>ROUND(I348*H348,2)</f>
        <v>0</v>
      </c>
      <c r="K348" s="189" t="s">
        <v>21</v>
      </c>
      <c r="L348" s="60"/>
      <c r="M348" s="194" t="s">
        <v>21</v>
      </c>
      <c r="N348" s="195" t="s">
        <v>45</v>
      </c>
      <c r="O348" s="41"/>
      <c r="P348" s="196">
        <f>O348*H348</f>
        <v>0</v>
      </c>
      <c r="Q348" s="196">
        <v>0</v>
      </c>
      <c r="R348" s="196">
        <f>Q348*H348</f>
        <v>0</v>
      </c>
      <c r="S348" s="196">
        <v>0</v>
      </c>
      <c r="T348" s="197">
        <f>S348*H348</f>
        <v>0</v>
      </c>
      <c r="AR348" s="23" t="s">
        <v>988</v>
      </c>
      <c r="AT348" s="23" t="s">
        <v>138</v>
      </c>
      <c r="AU348" s="23" t="s">
        <v>82</v>
      </c>
      <c r="AY348" s="23" t="s">
        <v>135</v>
      </c>
      <c r="BE348" s="198">
        <f>IF(N348="základní",J348,0)</f>
        <v>0</v>
      </c>
      <c r="BF348" s="198">
        <f>IF(N348="snížená",J348,0)</f>
        <v>0</v>
      </c>
      <c r="BG348" s="198">
        <f>IF(N348="zákl. přenesená",J348,0)</f>
        <v>0</v>
      </c>
      <c r="BH348" s="198">
        <f>IF(N348="sníž. přenesená",J348,0)</f>
        <v>0</v>
      </c>
      <c r="BI348" s="198">
        <f>IF(N348="nulová",J348,0)</f>
        <v>0</v>
      </c>
      <c r="BJ348" s="23" t="s">
        <v>82</v>
      </c>
      <c r="BK348" s="198">
        <f>ROUND(I348*H348,2)</f>
        <v>0</v>
      </c>
      <c r="BL348" s="23" t="s">
        <v>988</v>
      </c>
      <c r="BM348" s="23" t="s">
        <v>995</v>
      </c>
    </row>
    <row r="349" spans="2:65" s="1" customFormat="1" ht="24">
      <c r="B349" s="40"/>
      <c r="C349" s="62"/>
      <c r="D349" s="201" t="s">
        <v>990</v>
      </c>
      <c r="E349" s="62"/>
      <c r="F349" s="242" t="s">
        <v>996</v>
      </c>
      <c r="G349" s="62"/>
      <c r="H349" s="62"/>
      <c r="I349" s="158"/>
      <c r="J349" s="62"/>
      <c r="K349" s="62"/>
      <c r="L349" s="60"/>
      <c r="M349" s="243"/>
      <c r="N349" s="41"/>
      <c r="O349" s="41"/>
      <c r="P349" s="41"/>
      <c r="Q349" s="41"/>
      <c r="R349" s="41"/>
      <c r="S349" s="41"/>
      <c r="T349" s="77"/>
      <c r="AT349" s="23" t="s">
        <v>990</v>
      </c>
      <c r="AU349" s="23" t="s">
        <v>82</v>
      </c>
    </row>
    <row r="350" spans="2:65" s="1" customFormat="1" ht="16.5" customHeight="1">
      <c r="B350" s="40"/>
      <c r="C350" s="187" t="s">
        <v>997</v>
      </c>
      <c r="D350" s="187" t="s">
        <v>138</v>
      </c>
      <c r="E350" s="188" t="s">
        <v>998</v>
      </c>
      <c r="F350" s="189" t="s">
        <v>999</v>
      </c>
      <c r="G350" s="190" t="s">
        <v>987</v>
      </c>
      <c r="H350" s="191">
        <v>1</v>
      </c>
      <c r="I350" s="192"/>
      <c r="J350" s="193">
        <f>ROUND(I350*H350,2)</f>
        <v>0</v>
      </c>
      <c r="K350" s="189" t="s">
        <v>21</v>
      </c>
      <c r="L350" s="60"/>
      <c r="M350" s="194" t="s">
        <v>21</v>
      </c>
      <c r="N350" s="195" t="s">
        <v>45</v>
      </c>
      <c r="O350" s="41"/>
      <c r="P350" s="196">
        <f>O350*H350</f>
        <v>0</v>
      </c>
      <c r="Q350" s="196">
        <v>0</v>
      </c>
      <c r="R350" s="196">
        <f>Q350*H350</f>
        <v>0</v>
      </c>
      <c r="S350" s="196">
        <v>0</v>
      </c>
      <c r="T350" s="197">
        <f>S350*H350</f>
        <v>0</v>
      </c>
      <c r="AR350" s="23" t="s">
        <v>988</v>
      </c>
      <c r="AT350" s="23" t="s">
        <v>138</v>
      </c>
      <c r="AU350" s="23" t="s">
        <v>82</v>
      </c>
      <c r="AY350" s="23" t="s">
        <v>135</v>
      </c>
      <c r="BE350" s="198">
        <f>IF(N350="základní",J350,0)</f>
        <v>0</v>
      </c>
      <c r="BF350" s="198">
        <f>IF(N350="snížená",J350,0)</f>
        <v>0</v>
      </c>
      <c r="BG350" s="198">
        <f>IF(N350="zákl. přenesená",J350,0)</f>
        <v>0</v>
      </c>
      <c r="BH350" s="198">
        <f>IF(N350="sníž. přenesená",J350,0)</f>
        <v>0</v>
      </c>
      <c r="BI350" s="198">
        <f>IF(N350="nulová",J350,0)</f>
        <v>0</v>
      </c>
      <c r="BJ350" s="23" t="s">
        <v>82</v>
      </c>
      <c r="BK350" s="198">
        <f>ROUND(I350*H350,2)</f>
        <v>0</v>
      </c>
      <c r="BL350" s="23" t="s">
        <v>988</v>
      </c>
      <c r="BM350" s="23" t="s">
        <v>1000</v>
      </c>
    </row>
    <row r="351" spans="2:65" s="1" customFormat="1" ht="108">
      <c r="B351" s="40"/>
      <c r="C351" s="62"/>
      <c r="D351" s="201" t="s">
        <v>990</v>
      </c>
      <c r="E351" s="62"/>
      <c r="F351" s="242" t="s">
        <v>1001</v>
      </c>
      <c r="G351" s="62"/>
      <c r="H351" s="62"/>
      <c r="I351" s="158"/>
      <c r="J351" s="62"/>
      <c r="K351" s="62"/>
      <c r="L351" s="60"/>
      <c r="M351" s="243"/>
      <c r="N351" s="41"/>
      <c r="O351" s="41"/>
      <c r="P351" s="41"/>
      <c r="Q351" s="41"/>
      <c r="R351" s="41"/>
      <c r="S351" s="41"/>
      <c r="T351" s="77"/>
      <c r="AT351" s="23" t="s">
        <v>990</v>
      </c>
      <c r="AU351" s="23" t="s">
        <v>82</v>
      </c>
    </row>
    <row r="352" spans="2:65" s="1" customFormat="1" ht="16.5" customHeight="1">
      <c r="B352" s="40"/>
      <c r="C352" s="187" t="s">
        <v>1002</v>
      </c>
      <c r="D352" s="187" t="s">
        <v>138</v>
      </c>
      <c r="E352" s="188" t="s">
        <v>1003</v>
      </c>
      <c r="F352" s="189" t="s">
        <v>1004</v>
      </c>
      <c r="G352" s="190" t="s">
        <v>987</v>
      </c>
      <c r="H352" s="191">
        <v>1</v>
      </c>
      <c r="I352" s="192"/>
      <c r="J352" s="193">
        <f>ROUND(I352*H352,2)</f>
        <v>0</v>
      </c>
      <c r="K352" s="189" t="s">
        <v>21</v>
      </c>
      <c r="L352" s="60"/>
      <c r="M352" s="194" t="s">
        <v>21</v>
      </c>
      <c r="N352" s="195" t="s">
        <v>45</v>
      </c>
      <c r="O352" s="41"/>
      <c r="P352" s="196">
        <f>O352*H352</f>
        <v>0</v>
      </c>
      <c r="Q352" s="196">
        <v>0</v>
      </c>
      <c r="R352" s="196">
        <f>Q352*H352</f>
        <v>0</v>
      </c>
      <c r="S352" s="196">
        <v>0</v>
      </c>
      <c r="T352" s="197">
        <f>S352*H352</f>
        <v>0</v>
      </c>
      <c r="AR352" s="23" t="s">
        <v>988</v>
      </c>
      <c r="AT352" s="23" t="s">
        <v>138</v>
      </c>
      <c r="AU352" s="23" t="s">
        <v>82</v>
      </c>
      <c r="AY352" s="23" t="s">
        <v>135</v>
      </c>
      <c r="BE352" s="198">
        <f>IF(N352="základní",J352,0)</f>
        <v>0</v>
      </c>
      <c r="BF352" s="198">
        <f>IF(N352="snížená",J352,0)</f>
        <v>0</v>
      </c>
      <c r="BG352" s="198">
        <f>IF(N352="zákl. přenesená",J352,0)</f>
        <v>0</v>
      </c>
      <c r="BH352" s="198">
        <f>IF(N352="sníž. přenesená",J352,0)</f>
        <v>0</v>
      </c>
      <c r="BI352" s="198">
        <f>IF(N352="nulová",J352,0)</f>
        <v>0</v>
      </c>
      <c r="BJ352" s="23" t="s">
        <v>82</v>
      </c>
      <c r="BK352" s="198">
        <f>ROUND(I352*H352,2)</f>
        <v>0</v>
      </c>
      <c r="BL352" s="23" t="s">
        <v>988</v>
      </c>
      <c r="BM352" s="23" t="s">
        <v>1005</v>
      </c>
    </row>
    <row r="353" spans="2:47" s="1" customFormat="1" ht="60">
      <c r="B353" s="40"/>
      <c r="C353" s="62"/>
      <c r="D353" s="201" t="s">
        <v>990</v>
      </c>
      <c r="E353" s="62"/>
      <c r="F353" s="242" t="s">
        <v>1006</v>
      </c>
      <c r="G353" s="62"/>
      <c r="H353" s="62"/>
      <c r="I353" s="158"/>
      <c r="J353" s="62"/>
      <c r="K353" s="62"/>
      <c r="L353" s="60"/>
      <c r="M353" s="244"/>
      <c r="N353" s="245"/>
      <c r="O353" s="245"/>
      <c r="P353" s="245"/>
      <c r="Q353" s="245"/>
      <c r="R353" s="245"/>
      <c r="S353" s="245"/>
      <c r="T353" s="246"/>
      <c r="AT353" s="23" t="s">
        <v>990</v>
      </c>
      <c r="AU353" s="23" t="s">
        <v>82</v>
      </c>
    </row>
    <row r="354" spans="2:47" s="1" customFormat="1" ht="6.9" customHeight="1">
      <c r="B354" s="55"/>
      <c r="C354" s="56"/>
      <c r="D354" s="56"/>
      <c r="E354" s="56"/>
      <c r="F354" s="56"/>
      <c r="G354" s="56"/>
      <c r="H354" s="56"/>
      <c r="I354" s="134"/>
      <c r="J354" s="56"/>
      <c r="K354" s="56"/>
      <c r="L354" s="60"/>
    </row>
  </sheetData>
  <sheetProtection algorithmName="SHA-512" hashValue="WhNZN2fZfA79E+qBkgKbo0gv1mN9VZLH3ue7URFCM9u3SipC1vmXTGRRsBratn+M8k6/e/zNHzCqcbkUsnpeyQ==" saltValue="4WBT/foL+WxA88NKArw5BjomAVhNhteXdjLrRopKcNG/5oDHmuV9o6NS4B2GE9ylaNko4iwc+P9jh1DNNkezzg==" spinCount="100000" sheet="1" objects="1" scenarios="1" formatColumns="0" formatRows="0" autoFilter="0"/>
  <autoFilter ref="C95:K353"/>
  <mergeCells count="10">
    <mergeCell ref="J51:J52"/>
    <mergeCell ref="E86:H86"/>
    <mergeCell ref="E88:H88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95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6"/>
  <sheetViews>
    <sheetView showGridLines="0" zoomScaleNormal="100" workbookViewId="0"/>
  </sheetViews>
  <sheetFormatPr defaultRowHeight="12"/>
  <cols>
    <col min="1" max="1" width="8.28515625" style="247" customWidth="1"/>
    <col min="2" max="2" width="1.7109375" style="247" customWidth="1"/>
    <col min="3" max="4" width="5" style="247" customWidth="1"/>
    <col min="5" max="5" width="11.7109375" style="247" customWidth="1"/>
    <col min="6" max="6" width="9.140625" style="247" customWidth="1"/>
    <col min="7" max="7" width="5" style="247" customWidth="1"/>
    <col min="8" max="8" width="77.85546875" style="247" customWidth="1"/>
    <col min="9" max="10" width="20" style="247" customWidth="1"/>
    <col min="11" max="11" width="1.7109375" style="247" customWidth="1"/>
  </cols>
  <sheetData>
    <row r="1" spans="2:11" ht="37.5" customHeight="1"/>
    <row r="2" spans="2:11" ht="7.5" customHeight="1">
      <c r="B2" s="248"/>
      <c r="C2" s="249"/>
      <c r="D2" s="249"/>
      <c r="E2" s="249"/>
      <c r="F2" s="249"/>
      <c r="G2" s="249"/>
      <c r="H2" s="249"/>
      <c r="I2" s="249"/>
      <c r="J2" s="249"/>
      <c r="K2" s="250"/>
    </row>
    <row r="3" spans="2:11" s="14" customFormat="1" ht="45" customHeight="1">
      <c r="B3" s="251"/>
      <c r="C3" s="373" t="s">
        <v>1007</v>
      </c>
      <c r="D3" s="373"/>
      <c r="E3" s="373"/>
      <c r="F3" s="373"/>
      <c r="G3" s="373"/>
      <c r="H3" s="373"/>
      <c r="I3" s="373"/>
      <c r="J3" s="373"/>
      <c r="K3" s="252"/>
    </row>
    <row r="4" spans="2:11" ht="25.5" customHeight="1">
      <c r="B4" s="253"/>
      <c r="C4" s="374" t="s">
        <v>1008</v>
      </c>
      <c r="D4" s="374"/>
      <c r="E4" s="374"/>
      <c r="F4" s="374"/>
      <c r="G4" s="374"/>
      <c r="H4" s="374"/>
      <c r="I4" s="374"/>
      <c r="J4" s="374"/>
      <c r="K4" s="254"/>
    </row>
    <row r="5" spans="2:11" ht="5.25" customHeight="1">
      <c r="B5" s="253"/>
      <c r="C5" s="255"/>
      <c r="D5" s="255"/>
      <c r="E5" s="255"/>
      <c r="F5" s="255"/>
      <c r="G5" s="255"/>
      <c r="H5" s="255"/>
      <c r="I5" s="255"/>
      <c r="J5" s="255"/>
      <c r="K5" s="254"/>
    </row>
    <row r="6" spans="2:11" ht="15" customHeight="1">
      <c r="B6" s="253"/>
      <c r="C6" s="372" t="s">
        <v>1009</v>
      </c>
      <c r="D6" s="372"/>
      <c r="E6" s="372"/>
      <c r="F6" s="372"/>
      <c r="G6" s="372"/>
      <c r="H6" s="372"/>
      <c r="I6" s="372"/>
      <c r="J6" s="372"/>
      <c r="K6" s="254"/>
    </row>
    <row r="7" spans="2:11" ht="15" customHeight="1">
      <c r="B7" s="257"/>
      <c r="C7" s="372" t="s">
        <v>1010</v>
      </c>
      <c r="D7" s="372"/>
      <c r="E7" s="372"/>
      <c r="F7" s="372"/>
      <c r="G7" s="372"/>
      <c r="H7" s="372"/>
      <c r="I7" s="372"/>
      <c r="J7" s="372"/>
      <c r="K7" s="254"/>
    </row>
    <row r="8" spans="2:11" ht="12.75" customHeight="1">
      <c r="B8" s="257"/>
      <c r="C8" s="256"/>
      <c r="D8" s="256"/>
      <c r="E8" s="256"/>
      <c r="F8" s="256"/>
      <c r="G8" s="256"/>
      <c r="H8" s="256"/>
      <c r="I8" s="256"/>
      <c r="J8" s="256"/>
      <c r="K8" s="254"/>
    </row>
    <row r="9" spans="2:11" ht="15" customHeight="1">
      <c r="B9" s="257"/>
      <c r="C9" s="372" t="s">
        <v>1011</v>
      </c>
      <c r="D9" s="372"/>
      <c r="E9" s="372"/>
      <c r="F9" s="372"/>
      <c r="G9" s="372"/>
      <c r="H9" s="372"/>
      <c r="I9" s="372"/>
      <c r="J9" s="372"/>
      <c r="K9" s="254"/>
    </row>
    <row r="10" spans="2:11" ht="15" customHeight="1">
      <c r="B10" s="257"/>
      <c r="C10" s="256"/>
      <c r="D10" s="372" t="s">
        <v>1012</v>
      </c>
      <c r="E10" s="372"/>
      <c r="F10" s="372"/>
      <c r="G10" s="372"/>
      <c r="H10" s="372"/>
      <c r="I10" s="372"/>
      <c r="J10" s="372"/>
      <c r="K10" s="254"/>
    </row>
    <row r="11" spans="2:11" ht="15" customHeight="1">
      <c r="B11" s="257"/>
      <c r="C11" s="258"/>
      <c r="D11" s="372" t="s">
        <v>1013</v>
      </c>
      <c r="E11" s="372"/>
      <c r="F11" s="372"/>
      <c r="G11" s="372"/>
      <c r="H11" s="372"/>
      <c r="I11" s="372"/>
      <c r="J11" s="372"/>
      <c r="K11" s="254"/>
    </row>
    <row r="12" spans="2:11" ht="12.75" customHeight="1">
      <c r="B12" s="257"/>
      <c r="C12" s="258"/>
      <c r="D12" s="258"/>
      <c r="E12" s="258"/>
      <c r="F12" s="258"/>
      <c r="G12" s="258"/>
      <c r="H12" s="258"/>
      <c r="I12" s="258"/>
      <c r="J12" s="258"/>
      <c r="K12" s="254"/>
    </row>
    <row r="13" spans="2:11" ht="15" customHeight="1">
      <c r="B13" s="257"/>
      <c r="C13" s="258"/>
      <c r="D13" s="372" t="s">
        <v>1014</v>
      </c>
      <c r="E13" s="372"/>
      <c r="F13" s="372"/>
      <c r="G13" s="372"/>
      <c r="H13" s="372"/>
      <c r="I13" s="372"/>
      <c r="J13" s="372"/>
      <c r="K13" s="254"/>
    </row>
    <row r="14" spans="2:11" ht="15" customHeight="1">
      <c r="B14" s="257"/>
      <c r="C14" s="258"/>
      <c r="D14" s="372" t="s">
        <v>1015</v>
      </c>
      <c r="E14" s="372"/>
      <c r="F14" s="372"/>
      <c r="G14" s="372"/>
      <c r="H14" s="372"/>
      <c r="I14" s="372"/>
      <c r="J14" s="372"/>
      <c r="K14" s="254"/>
    </row>
    <row r="15" spans="2:11" ht="15" customHeight="1">
      <c r="B15" s="257"/>
      <c r="C15" s="258"/>
      <c r="D15" s="372" t="s">
        <v>1016</v>
      </c>
      <c r="E15" s="372"/>
      <c r="F15" s="372"/>
      <c r="G15" s="372"/>
      <c r="H15" s="372"/>
      <c r="I15" s="372"/>
      <c r="J15" s="372"/>
      <c r="K15" s="254"/>
    </row>
    <row r="16" spans="2:11" ht="15" customHeight="1">
      <c r="B16" s="257"/>
      <c r="C16" s="258"/>
      <c r="D16" s="258"/>
      <c r="E16" s="259" t="s">
        <v>81</v>
      </c>
      <c r="F16" s="372" t="s">
        <v>1017</v>
      </c>
      <c r="G16" s="372"/>
      <c r="H16" s="372"/>
      <c r="I16" s="372"/>
      <c r="J16" s="372"/>
      <c r="K16" s="254"/>
    </row>
    <row r="17" spans="2:11" ht="15" customHeight="1">
      <c r="B17" s="257"/>
      <c r="C17" s="258"/>
      <c r="D17" s="258"/>
      <c r="E17" s="259" t="s">
        <v>1018</v>
      </c>
      <c r="F17" s="372" t="s">
        <v>1019</v>
      </c>
      <c r="G17" s="372"/>
      <c r="H17" s="372"/>
      <c r="I17" s="372"/>
      <c r="J17" s="372"/>
      <c r="K17" s="254"/>
    </row>
    <row r="18" spans="2:11" ht="15" customHeight="1">
      <c r="B18" s="257"/>
      <c r="C18" s="258"/>
      <c r="D18" s="258"/>
      <c r="E18" s="259" t="s">
        <v>1020</v>
      </c>
      <c r="F18" s="372" t="s">
        <v>1021</v>
      </c>
      <c r="G18" s="372"/>
      <c r="H18" s="372"/>
      <c r="I18" s="372"/>
      <c r="J18" s="372"/>
      <c r="K18" s="254"/>
    </row>
    <row r="19" spans="2:11" ht="15" customHeight="1">
      <c r="B19" s="257"/>
      <c r="C19" s="258"/>
      <c r="D19" s="258"/>
      <c r="E19" s="259" t="s">
        <v>1022</v>
      </c>
      <c r="F19" s="372" t="s">
        <v>1023</v>
      </c>
      <c r="G19" s="372"/>
      <c r="H19" s="372"/>
      <c r="I19" s="372"/>
      <c r="J19" s="372"/>
      <c r="K19" s="254"/>
    </row>
    <row r="20" spans="2:11" ht="15" customHeight="1">
      <c r="B20" s="257"/>
      <c r="C20" s="258"/>
      <c r="D20" s="258"/>
      <c r="E20" s="259" t="s">
        <v>1024</v>
      </c>
      <c r="F20" s="372" t="s">
        <v>1025</v>
      </c>
      <c r="G20" s="372"/>
      <c r="H20" s="372"/>
      <c r="I20" s="372"/>
      <c r="J20" s="372"/>
      <c r="K20" s="254"/>
    </row>
    <row r="21" spans="2:11" ht="15" customHeight="1">
      <c r="B21" s="257"/>
      <c r="C21" s="258"/>
      <c r="D21" s="258"/>
      <c r="E21" s="259" t="s">
        <v>1026</v>
      </c>
      <c r="F21" s="372" t="s">
        <v>1027</v>
      </c>
      <c r="G21" s="372"/>
      <c r="H21" s="372"/>
      <c r="I21" s="372"/>
      <c r="J21" s="372"/>
      <c r="K21" s="254"/>
    </row>
    <row r="22" spans="2:11" ht="12.75" customHeight="1">
      <c r="B22" s="257"/>
      <c r="C22" s="258"/>
      <c r="D22" s="258"/>
      <c r="E22" s="258"/>
      <c r="F22" s="258"/>
      <c r="G22" s="258"/>
      <c r="H22" s="258"/>
      <c r="I22" s="258"/>
      <c r="J22" s="258"/>
      <c r="K22" s="254"/>
    </row>
    <row r="23" spans="2:11" ht="15" customHeight="1">
      <c r="B23" s="257"/>
      <c r="C23" s="372" t="s">
        <v>1028</v>
      </c>
      <c r="D23" s="372"/>
      <c r="E23" s="372"/>
      <c r="F23" s="372"/>
      <c r="G23" s="372"/>
      <c r="H23" s="372"/>
      <c r="I23" s="372"/>
      <c r="J23" s="372"/>
      <c r="K23" s="254"/>
    </row>
    <row r="24" spans="2:11" ht="15" customHeight="1">
      <c r="B24" s="257"/>
      <c r="C24" s="372" t="s">
        <v>1029</v>
      </c>
      <c r="D24" s="372"/>
      <c r="E24" s="372"/>
      <c r="F24" s="372"/>
      <c r="G24" s="372"/>
      <c r="H24" s="372"/>
      <c r="I24" s="372"/>
      <c r="J24" s="372"/>
      <c r="K24" s="254"/>
    </row>
    <row r="25" spans="2:11" ht="15" customHeight="1">
      <c r="B25" s="257"/>
      <c r="C25" s="256"/>
      <c r="D25" s="372" t="s">
        <v>1030</v>
      </c>
      <c r="E25" s="372"/>
      <c r="F25" s="372"/>
      <c r="G25" s="372"/>
      <c r="H25" s="372"/>
      <c r="I25" s="372"/>
      <c r="J25" s="372"/>
      <c r="K25" s="254"/>
    </row>
    <row r="26" spans="2:11" ht="15" customHeight="1">
      <c r="B26" s="257"/>
      <c r="C26" s="258"/>
      <c r="D26" s="372" t="s">
        <v>1031</v>
      </c>
      <c r="E26" s="372"/>
      <c r="F26" s="372"/>
      <c r="G26" s="372"/>
      <c r="H26" s="372"/>
      <c r="I26" s="372"/>
      <c r="J26" s="372"/>
      <c r="K26" s="254"/>
    </row>
    <row r="27" spans="2:11" ht="12.75" customHeight="1">
      <c r="B27" s="257"/>
      <c r="C27" s="258"/>
      <c r="D27" s="258"/>
      <c r="E27" s="258"/>
      <c r="F27" s="258"/>
      <c r="G27" s="258"/>
      <c r="H27" s="258"/>
      <c r="I27" s="258"/>
      <c r="J27" s="258"/>
      <c r="K27" s="254"/>
    </row>
    <row r="28" spans="2:11" ht="15" customHeight="1">
      <c r="B28" s="257"/>
      <c r="C28" s="258"/>
      <c r="D28" s="372" t="s">
        <v>1032</v>
      </c>
      <c r="E28" s="372"/>
      <c r="F28" s="372"/>
      <c r="G28" s="372"/>
      <c r="H28" s="372"/>
      <c r="I28" s="372"/>
      <c r="J28" s="372"/>
      <c r="K28" s="254"/>
    </row>
    <row r="29" spans="2:11" ht="15" customHeight="1">
      <c r="B29" s="257"/>
      <c r="C29" s="258"/>
      <c r="D29" s="372" t="s">
        <v>1033</v>
      </c>
      <c r="E29" s="372"/>
      <c r="F29" s="372"/>
      <c r="G29" s="372"/>
      <c r="H29" s="372"/>
      <c r="I29" s="372"/>
      <c r="J29" s="372"/>
      <c r="K29" s="254"/>
    </row>
    <row r="30" spans="2:11" ht="12.75" customHeight="1">
      <c r="B30" s="257"/>
      <c r="C30" s="258"/>
      <c r="D30" s="258"/>
      <c r="E30" s="258"/>
      <c r="F30" s="258"/>
      <c r="G30" s="258"/>
      <c r="H30" s="258"/>
      <c r="I30" s="258"/>
      <c r="J30" s="258"/>
      <c r="K30" s="254"/>
    </row>
    <row r="31" spans="2:11" ht="15" customHeight="1">
      <c r="B31" s="257"/>
      <c r="C31" s="258"/>
      <c r="D31" s="372" t="s">
        <v>1034</v>
      </c>
      <c r="E31" s="372"/>
      <c r="F31" s="372"/>
      <c r="G31" s="372"/>
      <c r="H31" s="372"/>
      <c r="I31" s="372"/>
      <c r="J31" s="372"/>
      <c r="K31" s="254"/>
    </row>
    <row r="32" spans="2:11" ht="15" customHeight="1">
      <c r="B32" s="257"/>
      <c r="C32" s="258"/>
      <c r="D32" s="372" t="s">
        <v>1035</v>
      </c>
      <c r="E32" s="372"/>
      <c r="F32" s="372"/>
      <c r="G32" s="372"/>
      <c r="H32" s="372"/>
      <c r="I32" s="372"/>
      <c r="J32" s="372"/>
      <c r="K32" s="254"/>
    </row>
    <row r="33" spans="2:11" ht="15" customHeight="1">
      <c r="B33" s="257"/>
      <c r="C33" s="258"/>
      <c r="D33" s="372" t="s">
        <v>1036</v>
      </c>
      <c r="E33" s="372"/>
      <c r="F33" s="372"/>
      <c r="G33" s="372"/>
      <c r="H33" s="372"/>
      <c r="I33" s="372"/>
      <c r="J33" s="372"/>
      <c r="K33" s="254"/>
    </row>
    <row r="34" spans="2:11" ht="15" customHeight="1">
      <c r="B34" s="257"/>
      <c r="C34" s="258"/>
      <c r="D34" s="256"/>
      <c r="E34" s="260" t="s">
        <v>120</v>
      </c>
      <c r="F34" s="256"/>
      <c r="G34" s="372" t="s">
        <v>1037</v>
      </c>
      <c r="H34" s="372"/>
      <c r="I34" s="372"/>
      <c r="J34" s="372"/>
      <c r="K34" s="254"/>
    </row>
    <row r="35" spans="2:11" ht="30.75" customHeight="1">
      <c r="B35" s="257"/>
      <c r="C35" s="258"/>
      <c r="D35" s="256"/>
      <c r="E35" s="260" t="s">
        <v>1038</v>
      </c>
      <c r="F35" s="256"/>
      <c r="G35" s="372" t="s">
        <v>1039</v>
      </c>
      <c r="H35" s="372"/>
      <c r="I35" s="372"/>
      <c r="J35" s="372"/>
      <c r="K35" s="254"/>
    </row>
    <row r="36" spans="2:11" ht="15" customHeight="1">
      <c r="B36" s="257"/>
      <c r="C36" s="258"/>
      <c r="D36" s="256"/>
      <c r="E36" s="260" t="s">
        <v>55</v>
      </c>
      <c r="F36" s="256"/>
      <c r="G36" s="372" t="s">
        <v>1040</v>
      </c>
      <c r="H36" s="372"/>
      <c r="I36" s="372"/>
      <c r="J36" s="372"/>
      <c r="K36" s="254"/>
    </row>
    <row r="37" spans="2:11" ht="15" customHeight="1">
      <c r="B37" s="257"/>
      <c r="C37" s="258"/>
      <c r="D37" s="256"/>
      <c r="E37" s="260" t="s">
        <v>121</v>
      </c>
      <c r="F37" s="256"/>
      <c r="G37" s="372" t="s">
        <v>1041</v>
      </c>
      <c r="H37" s="372"/>
      <c r="I37" s="372"/>
      <c r="J37" s="372"/>
      <c r="K37" s="254"/>
    </row>
    <row r="38" spans="2:11" ht="15" customHeight="1">
      <c r="B38" s="257"/>
      <c r="C38" s="258"/>
      <c r="D38" s="256"/>
      <c r="E38" s="260" t="s">
        <v>122</v>
      </c>
      <c r="F38" s="256"/>
      <c r="G38" s="372" t="s">
        <v>1042</v>
      </c>
      <c r="H38" s="372"/>
      <c r="I38" s="372"/>
      <c r="J38" s="372"/>
      <c r="K38" s="254"/>
    </row>
    <row r="39" spans="2:11" ht="15" customHeight="1">
      <c r="B39" s="257"/>
      <c r="C39" s="258"/>
      <c r="D39" s="256"/>
      <c r="E39" s="260" t="s">
        <v>123</v>
      </c>
      <c r="F39" s="256"/>
      <c r="G39" s="372" t="s">
        <v>1043</v>
      </c>
      <c r="H39" s="372"/>
      <c r="I39" s="372"/>
      <c r="J39" s="372"/>
      <c r="K39" s="254"/>
    </row>
    <row r="40" spans="2:11" ht="15" customHeight="1">
      <c r="B40" s="257"/>
      <c r="C40" s="258"/>
      <c r="D40" s="256"/>
      <c r="E40" s="260" t="s">
        <v>1044</v>
      </c>
      <c r="F40" s="256"/>
      <c r="G40" s="372" t="s">
        <v>1045</v>
      </c>
      <c r="H40" s="372"/>
      <c r="I40" s="372"/>
      <c r="J40" s="372"/>
      <c r="K40" s="254"/>
    </row>
    <row r="41" spans="2:11" ht="15" customHeight="1">
      <c r="B41" s="257"/>
      <c r="C41" s="258"/>
      <c r="D41" s="256"/>
      <c r="E41" s="260"/>
      <c r="F41" s="256"/>
      <c r="G41" s="372" t="s">
        <v>1046</v>
      </c>
      <c r="H41" s="372"/>
      <c r="I41" s="372"/>
      <c r="J41" s="372"/>
      <c r="K41" s="254"/>
    </row>
    <row r="42" spans="2:11" ht="15" customHeight="1">
      <c r="B42" s="257"/>
      <c r="C42" s="258"/>
      <c r="D42" s="256"/>
      <c r="E42" s="260" t="s">
        <v>1047</v>
      </c>
      <c r="F42" s="256"/>
      <c r="G42" s="372" t="s">
        <v>1048</v>
      </c>
      <c r="H42" s="372"/>
      <c r="I42" s="372"/>
      <c r="J42" s="372"/>
      <c r="K42" s="254"/>
    </row>
    <row r="43" spans="2:11" ht="15" customHeight="1">
      <c r="B43" s="257"/>
      <c r="C43" s="258"/>
      <c r="D43" s="256"/>
      <c r="E43" s="260" t="s">
        <v>125</v>
      </c>
      <c r="F43" s="256"/>
      <c r="G43" s="372" t="s">
        <v>1049</v>
      </c>
      <c r="H43" s="372"/>
      <c r="I43" s="372"/>
      <c r="J43" s="372"/>
      <c r="K43" s="254"/>
    </row>
    <row r="44" spans="2:11" ht="12.75" customHeight="1">
      <c r="B44" s="257"/>
      <c r="C44" s="258"/>
      <c r="D44" s="256"/>
      <c r="E44" s="256"/>
      <c r="F44" s="256"/>
      <c r="G44" s="256"/>
      <c r="H44" s="256"/>
      <c r="I44" s="256"/>
      <c r="J44" s="256"/>
      <c r="K44" s="254"/>
    </row>
    <row r="45" spans="2:11" ht="15" customHeight="1">
      <c r="B45" s="257"/>
      <c r="C45" s="258"/>
      <c r="D45" s="372" t="s">
        <v>1050</v>
      </c>
      <c r="E45" s="372"/>
      <c r="F45" s="372"/>
      <c r="G45" s="372"/>
      <c r="H45" s="372"/>
      <c r="I45" s="372"/>
      <c r="J45" s="372"/>
      <c r="K45" s="254"/>
    </row>
    <row r="46" spans="2:11" ht="15" customHeight="1">
      <c r="B46" s="257"/>
      <c r="C46" s="258"/>
      <c r="D46" s="258"/>
      <c r="E46" s="372" t="s">
        <v>1051</v>
      </c>
      <c r="F46" s="372"/>
      <c r="G46" s="372"/>
      <c r="H46" s="372"/>
      <c r="I46" s="372"/>
      <c r="J46" s="372"/>
      <c r="K46" s="254"/>
    </row>
    <row r="47" spans="2:11" ht="15" customHeight="1">
      <c r="B47" s="257"/>
      <c r="C47" s="258"/>
      <c r="D47" s="258"/>
      <c r="E47" s="372" t="s">
        <v>1052</v>
      </c>
      <c r="F47" s="372"/>
      <c r="G47" s="372"/>
      <c r="H47" s="372"/>
      <c r="I47" s="372"/>
      <c r="J47" s="372"/>
      <c r="K47" s="254"/>
    </row>
    <row r="48" spans="2:11" ht="15" customHeight="1">
      <c r="B48" s="257"/>
      <c r="C48" s="258"/>
      <c r="D48" s="258"/>
      <c r="E48" s="372" t="s">
        <v>1053</v>
      </c>
      <c r="F48" s="372"/>
      <c r="G48" s="372"/>
      <c r="H48" s="372"/>
      <c r="I48" s="372"/>
      <c r="J48" s="372"/>
      <c r="K48" s="254"/>
    </row>
    <row r="49" spans="2:11" ht="15" customHeight="1">
      <c r="B49" s="257"/>
      <c r="C49" s="258"/>
      <c r="D49" s="372" t="s">
        <v>1054</v>
      </c>
      <c r="E49" s="372"/>
      <c r="F49" s="372"/>
      <c r="G49" s="372"/>
      <c r="H49" s="372"/>
      <c r="I49" s="372"/>
      <c r="J49" s="372"/>
      <c r="K49" s="254"/>
    </row>
    <row r="50" spans="2:11" ht="25.5" customHeight="1">
      <c r="B50" s="253"/>
      <c r="C50" s="374" t="s">
        <v>1055</v>
      </c>
      <c r="D50" s="374"/>
      <c r="E50" s="374"/>
      <c r="F50" s="374"/>
      <c r="G50" s="374"/>
      <c r="H50" s="374"/>
      <c r="I50" s="374"/>
      <c r="J50" s="374"/>
      <c r="K50" s="254"/>
    </row>
    <row r="51" spans="2:11" ht="5.25" customHeight="1">
      <c r="B51" s="253"/>
      <c r="C51" s="255"/>
      <c r="D51" s="255"/>
      <c r="E51" s="255"/>
      <c r="F51" s="255"/>
      <c r="G51" s="255"/>
      <c r="H51" s="255"/>
      <c r="I51" s="255"/>
      <c r="J51" s="255"/>
      <c r="K51" s="254"/>
    </row>
    <row r="52" spans="2:11" ht="15" customHeight="1">
      <c r="B52" s="253"/>
      <c r="C52" s="372" t="s">
        <v>1056</v>
      </c>
      <c r="D52" s="372"/>
      <c r="E52" s="372"/>
      <c r="F52" s="372"/>
      <c r="G52" s="372"/>
      <c r="H52" s="372"/>
      <c r="I52" s="372"/>
      <c r="J52" s="372"/>
      <c r="K52" s="254"/>
    </row>
    <row r="53" spans="2:11" ht="15" customHeight="1">
      <c r="B53" s="253"/>
      <c r="C53" s="372" t="s">
        <v>1057</v>
      </c>
      <c r="D53" s="372"/>
      <c r="E53" s="372"/>
      <c r="F53" s="372"/>
      <c r="G53" s="372"/>
      <c r="H53" s="372"/>
      <c r="I53" s="372"/>
      <c r="J53" s="372"/>
      <c r="K53" s="254"/>
    </row>
    <row r="54" spans="2:11" ht="12.75" customHeight="1">
      <c r="B54" s="253"/>
      <c r="C54" s="256"/>
      <c r="D54" s="256"/>
      <c r="E54" s="256"/>
      <c r="F54" s="256"/>
      <c r="G54" s="256"/>
      <c r="H54" s="256"/>
      <c r="I54" s="256"/>
      <c r="J54" s="256"/>
      <c r="K54" s="254"/>
    </row>
    <row r="55" spans="2:11" ht="15" customHeight="1">
      <c r="B55" s="253"/>
      <c r="C55" s="372" t="s">
        <v>1058</v>
      </c>
      <c r="D55" s="372"/>
      <c r="E55" s="372"/>
      <c r="F55" s="372"/>
      <c r="G55" s="372"/>
      <c r="H55" s="372"/>
      <c r="I55" s="372"/>
      <c r="J55" s="372"/>
      <c r="K55" s="254"/>
    </row>
    <row r="56" spans="2:11" ht="15" customHeight="1">
      <c r="B56" s="253"/>
      <c r="C56" s="258"/>
      <c r="D56" s="372" t="s">
        <v>1059</v>
      </c>
      <c r="E56" s="372"/>
      <c r="F56" s="372"/>
      <c r="G56" s="372"/>
      <c r="H56" s="372"/>
      <c r="I56" s="372"/>
      <c r="J56" s="372"/>
      <c r="K56" s="254"/>
    </row>
    <row r="57" spans="2:11" ht="15" customHeight="1">
      <c r="B57" s="253"/>
      <c r="C57" s="258"/>
      <c r="D57" s="372" t="s">
        <v>1060</v>
      </c>
      <c r="E57" s="372"/>
      <c r="F57" s="372"/>
      <c r="G57" s="372"/>
      <c r="H57" s="372"/>
      <c r="I57" s="372"/>
      <c r="J57" s="372"/>
      <c r="K57" s="254"/>
    </row>
    <row r="58" spans="2:11" ht="15" customHeight="1">
      <c r="B58" s="253"/>
      <c r="C58" s="258"/>
      <c r="D58" s="372" t="s">
        <v>1061</v>
      </c>
      <c r="E58" s="372"/>
      <c r="F58" s="372"/>
      <c r="G58" s="372"/>
      <c r="H58" s="372"/>
      <c r="I58" s="372"/>
      <c r="J58" s="372"/>
      <c r="K58" s="254"/>
    </row>
    <row r="59" spans="2:11" ht="15" customHeight="1">
      <c r="B59" s="253"/>
      <c r="C59" s="258"/>
      <c r="D59" s="372" t="s">
        <v>1062</v>
      </c>
      <c r="E59" s="372"/>
      <c r="F59" s="372"/>
      <c r="G59" s="372"/>
      <c r="H59" s="372"/>
      <c r="I59" s="372"/>
      <c r="J59" s="372"/>
      <c r="K59" s="254"/>
    </row>
    <row r="60" spans="2:11" ht="15" customHeight="1">
      <c r="B60" s="253"/>
      <c r="C60" s="258"/>
      <c r="D60" s="376" t="s">
        <v>1063</v>
      </c>
      <c r="E60" s="376"/>
      <c r="F60" s="376"/>
      <c r="G60" s="376"/>
      <c r="H60" s="376"/>
      <c r="I60" s="376"/>
      <c r="J60" s="376"/>
      <c r="K60" s="254"/>
    </row>
    <row r="61" spans="2:11" ht="15" customHeight="1">
      <c r="B61" s="253"/>
      <c r="C61" s="258"/>
      <c r="D61" s="372" t="s">
        <v>1064</v>
      </c>
      <c r="E61" s="372"/>
      <c r="F61" s="372"/>
      <c r="G61" s="372"/>
      <c r="H61" s="372"/>
      <c r="I61" s="372"/>
      <c r="J61" s="372"/>
      <c r="K61" s="254"/>
    </row>
    <row r="62" spans="2:11" ht="12.75" customHeight="1">
      <c r="B62" s="253"/>
      <c r="C62" s="258"/>
      <c r="D62" s="258"/>
      <c r="E62" s="261"/>
      <c r="F62" s="258"/>
      <c r="G62" s="258"/>
      <c r="H62" s="258"/>
      <c r="I62" s="258"/>
      <c r="J62" s="258"/>
      <c r="K62" s="254"/>
    </row>
    <row r="63" spans="2:11" ht="15" customHeight="1">
      <c r="B63" s="253"/>
      <c r="C63" s="258"/>
      <c r="D63" s="372" t="s">
        <v>1065</v>
      </c>
      <c r="E63" s="372"/>
      <c r="F63" s="372"/>
      <c r="G63" s="372"/>
      <c r="H63" s="372"/>
      <c r="I63" s="372"/>
      <c r="J63" s="372"/>
      <c r="K63" s="254"/>
    </row>
    <row r="64" spans="2:11" ht="15" customHeight="1">
      <c r="B64" s="253"/>
      <c r="C64" s="258"/>
      <c r="D64" s="376" t="s">
        <v>1066</v>
      </c>
      <c r="E64" s="376"/>
      <c r="F64" s="376"/>
      <c r="G64" s="376"/>
      <c r="H64" s="376"/>
      <c r="I64" s="376"/>
      <c r="J64" s="376"/>
      <c r="K64" s="254"/>
    </row>
    <row r="65" spans="2:11" ht="15" customHeight="1">
      <c r="B65" s="253"/>
      <c r="C65" s="258"/>
      <c r="D65" s="372" t="s">
        <v>1067</v>
      </c>
      <c r="E65" s="372"/>
      <c r="F65" s="372"/>
      <c r="G65" s="372"/>
      <c r="H65" s="372"/>
      <c r="I65" s="372"/>
      <c r="J65" s="372"/>
      <c r="K65" s="254"/>
    </row>
    <row r="66" spans="2:11" ht="15" customHeight="1">
      <c r="B66" s="253"/>
      <c r="C66" s="258"/>
      <c r="D66" s="372" t="s">
        <v>1068</v>
      </c>
      <c r="E66" s="372"/>
      <c r="F66" s="372"/>
      <c r="G66" s="372"/>
      <c r="H66" s="372"/>
      <c r="I66" s="372"/>
      <c r="J66" s="372"/>
      <c r="K66" s="254"/>
    </row>
    <row r="67" spans="2:11" ht="15" customHeight="1">
      <c r="B67" s="253"/>
      <c r="C67" s="258"/>
      <c r="D67" s="372" t="s">
        <v>1069</v>
      </c>
      <c r="E67" s="372"/>
      <c r="F67" s="372"/>
      <c r="G67" s="372"/>
      <c r="H67" s="372"/>
      <c r="I67" s="372"/>
      <c r="J67" s="372"/>
      <c r="K67" s="254"/>
    </row>
    <row r="68" spans="2:11" ht="15" customHeight="1">
      <c r="B68" s="253"/>
      <c r="C68" s="258"/>
      <c r="D68" s="372" t="s">
        <v>1070</v>
      </c>
      <c r="E68" s="372"/>
      <c r="F68" s="372"/>
      <c r="G68" s="372"/>
      <c r="H68" s="372"/>
      <c r="I68" s="372"/>
      <c r="J68" s="372"/>
      <c r="K68" s="254"/>
    </row>
    <row r="69" spans="2:11" ht="12.75" customHeight="1">
      <c r="B69" s="262"/>
      <c r="C69" s="263"/>
      <c r="D69" s="263"/>
      <c r="E69" s="263"/>
      <c r="F69" s="263"/>
      <c r="G69" s="263"/>
      <c r="H69" s="263"/>
      <c r="I69" s="263"/>
      <c r="J69" s="263"/>
      <c r="K69" s="264"/>
    </row>
    <row r="70" spans="2:11" ht="18.75" customHeight="1">
      <c r="B70" s="265"/>
      <c r="C70" s="265"/>
      <c r="D70" s="265"/>
      <c r="E70" s="265"/>
      <c r="F70" s="265"/>
      <c r="G70" s="265"/>
      <c r="H70" s="265"/>
      <c r="I70" s="265"/>
      <c r="J70" s="265"/>
      <c r="K70" s="266"/>
    </row>
    <row r="71" spans="2:11" ht="18.75" customHeight="1">
      <c r="B71" s="266"/>
      <c r="C71" s="266"/>
      <c r="D71" s="266"/>
      <c r="E71" s="266"/>
      <c r="F71" s="266"/>
      <c r="G71" s="266"/>
      <c r="H71" s="266"/>
      <c r="I71" s="266"/>
      <c r="J71" s="266"/>
      <c r="K71" s="266"/>
    </row>
    <row r="72" spans="2:11" ht="7.5" customHeight="1">
      <c r="B72" s="267"/>
      <c r="C72" s="268"/>
      <c r="D72" s="268"/>
      <c r="E72" s="268"/>
      <c r="F72" s="268"/>
      <c r="G72" s="268"/>
      <c r="H72" s="268"/>
      <c r="I72" s="268"/>
      <c r="J72" s="268"/>
      <c r="K72" s="269"/>
    </row>
    <row r="73" spans="2:11" ht="45" customHeight="1">
      <c r="B73" s="270"/>
      <c r="C73" s="377" t="s">
        <v>89</v>
      </c>
      <c r="D73" s="377"/>
      <c r="E73" s="377"/>
      <c r="F73" s="377"/>
      <c r="G73" s="377"/>
      <c r="H73" s="377"/>
      <c r="I73" s="377"/>
      <c r="J73" s="377"/>
      <c r="K73" s="271"/>
    </row>
    <row r="74" spans="2:11" ht="17.25" customHeight="1">
      <c r="B74" s="270"/>
      <c r="C74" s="272" t="s">
        <v>1071</v>
      </c>
      <c r="D74" s="272"/>
      <c r="E74" s="272"/>
      <c r="F74" s="272" t="s">
        <v>1072</v>
      </c>
      <c r="G74" s="273"/>
      <c r="H74" s="272" t="s">
        <v>121</v>
      </c>
      <c r="I74" s="272" t="s">
        <v>59</v>
      </c>
      <c r="J74" s="272" t="s">
        <v>1073</v>
      </c>
      <c r="K74" s="271"/>
    </row>
    <row r="75" spans="2:11" ht="17.25" customHeight="1">
      <c r="B75" s="270"/>
      <c r="C75" s="274" t="s">
        <v>1074</v>
      </c>
      <c r="D75" s="274"/>
      <c r="E75" s="274"/>
      <c r="F75" s="275" t="s">
        <v>1075</v>
      </c>
      <c r="G75" s="276"/>
      <c r="H75" s="274"/>
      <c r="I75" s="274"/>
      <c r="J75" s="274" t="s">
        <v>1076</v>
      </c>
      <c r="K75" s="271"/>
    </row>
    <row r="76" spans="2:11" ht="5.25" customHeight="1">
      <c r="B76" s="270"/>
      <c r="C76" s="277"/>
      <c r="D76" s="277"/>
      <c r="E76" s="277"/>
      <c r="F76" s="277"/>
      <c r="G76" s="278"/>
      <c r="H76" s="277"/>
      <c r="I76" s="277"/>
      <c r="J76" s="277"/>
      <c r="K76" s="271"/>
    </row>
    <row r="77" spans="2:11" ht="15" customHeight="1">
      <c r="B77" s="270"/>
      <c r="C77" s="260" t="s">
        <v>55</v>
      </c>
      <c r="D77" s="277"/>
      <c r="E77" s="277"/>
      <c r="F77" s="279" t="s">
        <v>1077</v>
      </c>
      <c r="G77" s="278"/>
      <c r="H77" s="260" t="s">
        <v>1078</v>
      </c>
      <c r="I77" s="260" t="s">
        <v>1079</v>
      </c>
      <c r="J77" s="260">
        <v>20</v>
      </c>
      <c r="K77" s="271"/>
    </row>
    <row r="78" spans="2:11" ht="15" customHeight="1">
      <c r="B78" s="270"/>
      <c r="C78" s="260" t="s">
        <v>1080</v>
      </c>
      <c r="D78" s="260"/>
      <c r="E78" s="260"/>
      <c r="F78" s="279" t="s">
        <v>1077</v>
      </c>
      <c r="G78" s="278"/>
      <c r="H78" s="260" t="s">
        <v>1081</v>
      </c>
      <c r="I78" s="260" t="s">
        <v>1079</v>
      </c>
      <c r="J78" s="260">
        <v>120</v>
      </c>
      <c r="K78" s="271"/>
    </row>
    <row r="79" spans="2:11" ht="15" customHeight="1">
      <c r="B79" s="280"/>
      <c r="C79" s="260" t="s">
        <v>1082</v>
      </c>
      <c r="D79" s="260"/>
      <c r="E79" s="260"/>
      <c r="F79" s="279" t="s">
        <v>1083</v>
      </c>
      <c r="G79" s="278"/>
      <c r="H79" s="260" t="s">
        <v>1084</v>
      </c>
      <c r="I79" s="260" t="s">
        <v>1079</v>
      </c>
      <c r="J79" s="260">
        <v>50</v>
      </c>
      <c r="K79" s="271"/>
    </row>
    <row r="80" spans="2:11" ht="15" customHeight="1">
      <c r="B80" s="280"/>
      <c r="C80" s="260" t="s">
        <v>1085</v>
      </c>
      <c r="D80" s="260"/>
      <c r="E80" s="260"/>
      <c r="F80" s="279" t="s">
        <v>1077</v>
      </c>
      <c r="G80" s="278"/>
      <c r="H80" s="260" t="s">
        <v>1086</v>
      </c>
      <c r="I80" s="260" t="s">
        <v>1087</v>
      </c>
      <c r="J80" s="260"/>
      <c r="K80" s="271"/>
    </row>
    <row r="81" spans="2:11" ht="15" customHeight="1">
      <c r="B81" s="280"/>
      <c r="C81" s="281" t="s">
        <v>1088</v>
      </c>
      <c r="D81" s="281"/>
      <c r="E81" s="281"/>
      <c r="F81" s="282" t="s">
        <v>1083</v>
      </c>
      <c r="G81" s="281"/>
      <c r="H81" s="281" t="s">
        <v>1089</v>
      </c>
      <c r="I81" s="281" t="s">
        <v>1079</v>
      </c>
      <c r="J81" s="281">
        <v>15</v>
      </c>
      <c r="K81" s="271"/>
    </row>
    <row r="82" spans="2:11" ht="15" customHeight="1">
      <c r="B82" s="280"/>
      <c r="C82" s="281" t="s">
        <v>1090</v>
      </c>
      <c r="D82" s="281"/>
      <c r="E82" s="281"/>
      <c r="F82" s="282" t="s">
        <v>1083</v>
      </c>
      <c r="G82" s="281"/>
      <c r="H82" s="281" t="s">
        <v>1091</v>
      </c>
      <c r="I82" s="281" t="s">
        <v>1079</v>
      </c>
      <c r="J82" s="281">
        <v>15</v>
      </c>
      <c r="K82" s="271"/>
    </row>
    <row r="83" spans="2:11" ht="15" customHeight="1">
      <c r="B83" s="280"/>
      <c r="C83" s="281" t="s">
        <v>1092</v>
      </c>
      <c r="D83" s="281"/>
      <c r="E83" s="281"/>
      <c r="F83" s="282" t="s">
        <v>1083</v>
      </c>
      <c r="G83" s="281"/>
      <c r="H83" s="281" t="s">
        <v>1093</v>
      </c>
      <c r="I83" s="281" t="s">
        <v>1079</v>
      </c>
      <c r="J83" s="281">
        <v>20</v>
      </c>
      <c r="K83" s="271"/>
    </row>
    <row r="84" spans="2:11" ht="15" customHeight="1">
      <c r="B84" s="280"/>
      <c r="C84" s="281" t="s">
        <v>1094</v>
      </c>
      <c r="D84" s="281"/>
      <c r="E84" s="281"/>
      <c r="F84" s="282" t="s">
        <v>1083</v>
      </c>
      <c r="G84" s="281"/>
      <c r="H84" s="281" t="s">
        <v>1095</v>
      </c>
      <c r="I84" s="281" t="s">
        <v>1079</v>
      </c>
      <c r="J84" s="281">
        <v>20</v>
      </c>
      <c r="K84" s="271"/>
    </row>
    <row r="85" spans="2:11" ht="15" customHeight="1">
      <c r="B85" s="280"/>
      <c r="C85" s="260" t="s">
        <v>1096</v>
      </c>
      <c r="D85" s="260"/>
      <c r="E85" s="260"/>
      <c r="F85" s="279" t="s">
        <v>1083</v>
      </c>
      <c r="G85" s="278"/>
      <c r="H85" s="260" t="s">
        <v>1097</v>
      </c>
      <c r="I85" s="260" t="s">
        <v>1079</v>
      </c>
      <c r="J85" s="260">
        <v>50</v>
      </c>
      <c r="K85" s="271"/>
    </row>
    <row r="86" spans="2:11" ht="15" customHeight="1">
      <c r="B86" s="280"/>
      <c r="C86" s="260" t="s">
        <v>1098</v>
      </c>
      <c r="D86" s="260"/>
      <c r="E86" s="260"/>
      <c r="F86" s="279" t="s">
        <v>1083</v>
      </c>
      <c r="G86" s="278"/>
      <c r="H86" s="260" t="s">
        <v>1099</v>
      </c>
      <c r="I86" s="260" t="s">
        <v>1079</v>
      </c>
      <c r="J86" s="260">
        <v>20</v>
      </c>
      <c r="K86" s="271"/>
    </row>
    <row r="87" spans="2:11" ht="15" customHeight="1">
      <c r="B87" s="280"/>
      <c r="C87" s="260" t="s">
        <v>1100</v>
      </c>
      <c r="D87" s="260"/>
      <c r="E87" s="260"/>
      <c r="F87" s="279" t="s">
        <v>1083</v>
      </c>
      <c r="G87" s="278"/>
      <c r="H87" s="260" t="s">
        <v>1101</v>
      </c>
      <c r="I87" s="260" t="s">
        <v>1079</v>
      </c>
      <c r="J87" s="260">
        <v>20</v>
      </c>
      <c r="K87" s="271"/>
    </row>
    <row r="88" spans="2:11" ht="15" customHeight="1">
      <c r="B88" s="280"/>
      <c r="C88" s="260" t="s">
        <v>1102</v>
      </c>
      <c r="D88" s="260"/>
      <c r="E88" s="260"/>
      <c r="F88" s="279" t="s">
        <v>1083</v>
      </c>
      <c r="G88" s="278"/>
      <c r="H88" s="260" t="s">
        <v>1103</v>
      </c>
      <c r="I88" s="260" t="s">
        <v>1079</v>
      </c>
      <c r="J88" s="260">
        <v>50</v>
      </c>
      <c r="K88" s="271"/>
    </row>
    <row r="89" spans="2:11" ht="15" customHeight="1">
      <c r="B89" s="280"/>
      <c r="C89" s="260" t="s">
        <v>1104</v>
      </c>
      <c r="D89" s="260"/>
      <c r="E89" s="260"/>
      <c r="F89" s="279" t="s">
        <v>1083</v>
      </c>
      <c r="G89" s="278"/>
      <c r="H89" s="260" t="s">
        <v>1104</v>
      </c>
      <c r="I89" s="260" t="s">
        <v>1079</v>
      </c>
      <c r="J89" s="260">
        <v>50</v>
      </c>
      <c r="K89" s="271"/>
    </row>
    <row r="90" spans="2:11" ht="15" customHeight="1">
      <c r="B90" s="280"/>
      <c r="C90" s="260" t="s">
        <v>126</v>
      </c>
      <c r="D90" s="260"/>
      <c r="E90" s="260"/>
      <c r="F90" s="279" t="s">
        <v>1083</v>
      </c>
      <c r="G90" s="278"/>
      <c r="H90" s="260" t="s">
        <v>1105</v>
      </c>
      <c r="I90" s="260" t="s">
        <v>1079</v>
      </c>
      <c r="J90" s="260">
        <v>255</v>
      </c>
      <c r="K90" s="271"/>
    </row>
    <row r="91" spans="2:11" ht="15" customHeight="1">
      <c r="B91" s="280"/>
      <c r="C91" s="260" t="s">
        <v>1106</v>
      </c>
      <c r="D91" s="260"/>
      <c r="E91" s="260"/>
      <c r="F91" s="279" t="s">
        <v>1077</v>
      </c>
      <c r="G91" s="278"/>
      <c r="H91" s="260" t="s">
        <v>1107</v>
      </c>
      <c r="I91" s="260" t="s">
        <v>1108</v>
      </c>
      <c r="J91" s="260"/>
      <c r="K91" s="271"/>
    </row>
    <row r="92" spans="2:11" ht="15" customHeight="1">
      <c r="B92" s="280"/>
      <c r="C92" s="260" t="s">
        <v>1109</v>
      </c>
      <c r="D92" s="260"/>
      <c r="E92" s="260"/>
      <c r="F92" s="279" t="s">
        <v>1077</v>
      </c>
      <c r="G92" s="278"/>
      <c r="H92" s="260" t="s">
        <v>1110</v>
      </c>
      <c r="I92" s="260" t="s">
        <v>1111</v>
      </c>
      <c r="J92" s="260"/>
      <c r="K92" s="271"/>
    </row>
    <row r="93" spans="2:11" ht="15" customHeight="1">
      <c r="B93" s="280"/>
      <c r="C93" s="260" t="s">
        <v>1112</v>
      </c>
      <c r="D93" s="260"/>
      <c r="E93" s="260"/>
      <c r="F93" s="279" t="s">
        <v>1077</v>
      </c>
      <c r="G93" s="278"/>
      <c r="H93" s="260" t="s">
        <v>1112</v>
      </c>
      <c r="I93" s="260" t="s">
        <v>1111</v>
      </c>
      <c r="J93" s="260"/>
      <c r="K93" s="271"/>
    </row>
    <row r="94" spans="2:11" ht="15" customHeight="1">
      <c r="B94" s="280"/>
      <c r="C94" s="260" t="s">
        <v>40</v>
      </c>
      <c r="D94" s="260"/>
      <c r="E94" s="260"/>
      <c r="F94" s="279" t="s">
        <v>1077</v>
      </c>
      <c r="G94" s="278"/>
      <c r="H94" s="260" t="s">
        <v>1113</v>
      </c>
      <c r="I94" s="260" t="s">
        <v>1111</v>
      </c>
      <c r="J94" s="260"/>
      <c r="K94" s="271"/>
    </row>
    <row r="95" spans="2:11" ht="15" customHeight="1">
      <c r="B95" s="280"/>
      <c r="C95" s="260" t="s">
        <v>50</v>
      </c>
      <c r="D95" s="260"/>
      <c r="E95" s="260"/>
      <c r="F95" s="279" t="s">
        <v>1077</v>
      </c>
      <c r="G95" s="278"/>
      <c r="H95" s="260" t="s">
        <v>1114</v>
      </c>
      <c r="I95" s="260" t="s">
        <v>1111</v>
      </c>
      <c r="J95" s="260"/>
      <c r="K95" s="271"/>
    </row>
    <row r="96" spans="2:11" ht="15" customHeight="1">
      <c r="B96" s="283"/>
      <c r="C96" s="284"/>
      <c r="D96" s="284"/>
      <c r="E96" s="284"/>
      <c r="F96" s="284"/>
      <c r="G96" s="284"/>
      <c r="H96" s="284"/>
      <c r="I96" s="284"/>
      <c r="J96" s="284"/>
      <c r="K96" s="285"/>
    </row>
    <row r="97" spans="2:11" ht="18.75" customHeight="1">
      <c r="B97" s="286"/>
      <c r="C97" s="287"/>
      <c r="D97" s="287"/>
      <c r="E97" s="287"/>
      <c r="F97" s="287"/>
      <c r="G97" s="287"/>
      <c r="H97" s="287"/>
      <c r="I97" s="287"/>
      <c r="J97" s="287"/>
      <c r="K97" s="286"/>
    </row>
    <row r="98" spans="2:11" ht="18.75" customHeight="1">
      <c r="B98" s="266"/>
      <c r="C98" s="266"/>
      <c r="D98" s="266"/>
      <c r="E98" s="266"/>
      <c r="F98" s="266"/>
      <c r="G98" s="266"/>
      <c r="H98" s="266"/>
      <c r="I98" s="266"/>
      <c r="J98" s="266"/>
      <c r="K98" s="266"/>
    </row>
    <row r="99" spans="2:11" ht="7.5" customHeight="1">
      <c r="B99" s="267"/>
      <c r="C99" s="268"/>
      <c r="D99" s="268"/>
      <c r="E99" s="268"/>
      <c r="F99" s="268"/>
      <c r="G99" s="268"/>
      <c r="H99" s="268"/>
      <c r="I99" s="268"/>
      <c r="J99" s="268"/>
      <c r="K99" s="269"/>
    </row>
    <row r="100" spans="2:11" ht="45" customHeight="1">
      <c r="B100" s="270"/>
      <c r="C100" s="377" t="s">
        <v>1115</v>
      </c>
      <c r="D100" s="377"/>
      <c r="E100" s="377"/>
      <c r="F100" s="377"/>
      <c r="G100" s="377"/>
      <c r="H100" s="377"/>
      <c r="I100" s="377"/>
      <c r="J100" s="377"/>
      <c r="K100" s="271"/>
    </row>
    <row r="101" spans="2:11" ht="17.25" customHeight="1">
      <c r="B101" s="270"/>
      <c r="C101" s="272" t="s">
        <v>1071</v>
      </c>
      <c r="D101" s="272"/>
      <c r="E101" s="272"/>
      <c r="F101" s="272" t="s">
        <v>1072</v>
      </c>
      <c r="G101" s="273"/>
      <c r="H101" s="272" t="s">
        <v>121</v>
      </c>
      <c r="I101" s="272" t="s">
        <v>59</v>
      </c>
      <c r="J101" s="272" t="s">
        <v>1073</v>
      </c>
      <c r="K101" s="271"/>
    </row>
    <row r="102" spans="2:11" ht="17.25" customHeight="1">
      <c r="B102" s="270"/>
      <c r="C102" s="274" t="s">
        <v>1074</v>
      </c>
      <c r="D102" s="274"/>
      <c r="E102" s="274"/>
      <c r="F102" s="275" t="s">
        <v>1075</v>
      </c>
      <c r="G102" s="276"/>
      <c r="H102" s="274"/>
      <c r="I102" s="274"/>
      <c r="J102" s="274" t="s">
        <v>1076</v>
      </c>
      <c r="K102" s="271"/>
    </row>
    <row r="103" spans="2:11" ht="5.25" customHeight="1">
      <c r="B103" s="270"/>
      <c r="C103" s="272"/>
      <c r="D103" s="272"/>
      <c r="E103" s="272"/>
      <c r="F103" s="272"/>
      <c r="G103" s="288"/>
      <c r="H103" s="272"/>
      <c r="I103" s="272"/>
      <c r="J103" s="272"/>
      <c r="K103" s="271"/>
    </row>
    <row r="104" spans="2:11" ht="15" customHeight="1">
      <c r="B104" s="270"/>
      <c r="C104" s="260" t="s">
        <v>55</v>
      </c>
      <c r="D104" s="277"/>
      <c r="E104" s="277"/>
      <c r="F104" s="279" t="s">
        <v>1077</v>
      </c>
      <c r="G104" s="288"/>
      <c r="H104" s="260" t="s">
        <v>1116</v>
      </c>
      <c r="I104" s="260" t="s">
        <v>1079</v>
      </c>
      <c r="J104" s="260">
        <v>20</v>
      </c>
      <c r="K104" s="271"/>
    </row>
    <row r="105" spans="2:11" ht="15" customHeight="1">
      <c r="B105" s="270"/>
      <c r="C105" s="260" t="s">
        <v>1080</v>
      </c>
      <c r="D105" s="260"/>
      <c r="E105" s="260"/>
      <c r="F105" s="279" t="s">
        <v>1077</v>
      </c>
      <c r="G105" s="260"/>
      <c r="H105" s="260" t="s">
        <v>1116</v>
      </c>
      <c r="I105" s="260" t="s">
        <v>1079</v>
      </c>
      <c r="J105" s="260">
        <v>120</v>
      </c>
      <c r="K105" s="271"/>
    </row>
    <row r="106" spans="2:11" ht="15" customHeight="1">
      <c r="B106" s="280"/>
      <c r="C106" s="260" t="s">
        <v>1082</v>
      </c>
      <c r="D106" s="260"/>
      <c r="E106" s="260"/>
      <c r="F106" s="279" t="s">
        <v>1083</v>
      </c>
      <c r="G106" s="260"/>
      <c r="H106" s="260" t="s">
        <v>1116</v>
      </c>
      <c r="I106" s="260" t="s">
        <v>1079</v>
      </c>
      <c r="J106" s="260">
        <v>50</v>
      </c>
      <c r="K106" s="271"/>
    </row>
    <row r="107" spans="2:11" ht="15" customHeight="1">
      <c r="B107" s="280"/>
      <c r="C107" s="260" t="s">
        <v>1085</v>
      </c>
      <c r="D107" s="260"/>
      <c r="E107" s="260"/>
      <c r="F107" s="279" t="s">
        <v>1077</v>
      </c>
      <c r="G107" s="260"/>
      <c r="H107" s="260" t="s">
        <v>1116</v>
      </c>
      <c r="I107" s="260" t="s">
        <v>1087</v>
      </c>
      <c r="J107" s="260"/>
      <c r="K107" s="271"/>
    </row>
    <row r="108" spans="2:11" ht="15" customHeight="1">
      <c r="B108" s="280"/>
      <c r="C108" s="260" t="s">
        <v>1096</v>
      </c>
      <c r="D108" s="260"/>
      <c r="E108" s="260"/>
      <c r="F108" s="279" t="s">
        <v>1083</v>
      </c>
      <c r="G108" s="260"/>
      <c r="H108" s="260" t="s">
        <v>1116</v>
      </c>
      <c r="I108" s="260" t="s">
        <v>1079</v>
      </c>
      <c r="J108" s="260">
        <v>50</v>
      </c>
      <c r="K108" s="271"/>
    </row>
    <row r="109" spans="2:11" ht="15" customHeight="1">
      <c r="B109" s="280"/>
      <c r="C109" s="260" t="s">
        <v>1104</v>
      </c>
      <c r="D109" s="260"/>
      <c r="E109" s="260"/>
      <c r="F109" s="279" t="s">
        <v>1083</v>
      </c>
      <c r="G109" s="260"/>
      <c r="H109" s="260" t="s">
        <v>1116</v>
      </c>
      <c r="I109" s="260" t="s">
        <v>1079</v>
      </c>
      <c r="J109" s="260">
        <v>50</v>
      </c>
      <c r="K109" s="271"/>
    </row>
    <row r="110" spans="2:11" ht="15" customHeight="1">
      <c r="B110" s="280"/>
      <c r="C110" s="260" t="s">
        <v>1102</v>
      </c>
      <c r="D110" s="260"/>
      <c r="E110" s="260"/>
      <c r="F110" s="279" t="s">
        <v>1083</v>
      </c>
      <c r="G110" s="260"/>
      <c r="H110" s="260" t="s">
        <v>1116</v>
      </c>
      <c r="I110" s="260" t="s">
        <v>1079</v>
      </c>
      <c r="J110" s="260">
        <v>50</v>
      </c>
      <c r="K110" s="271"/>
    </row>
    <row r="111" spans="2:11" ht="15" customHeight="1">
      <c r="B111" s="280"/>
      <c r="C111" s="260" t="s">
        <v>55</v>
      </c>
      <c r="D111" s="260"/>
      <c r="E111" s="260"/>
      <c r="F111" s="279" t="s">
        <v>1077</v>
      </c>
      <c r="G111" s="260"/>
      <c r="H111" s="260" t="s">
        <v>1117</v>
      </c>
      <c r="I111" s="260" t="s">
        <v>1079</v>
      </c>
      <c r="J111" s="260">
        <v>20</v>
      </c>
      <c r="K111" s="271"/>
    </row>
    <row r="112" spans="2:11" ht="15" customHeight="1">
      <c r="B112" s="280"/>
      <c r="C112" s="260" t="s">
        <v>1118</v>
      </c>
      <c r="D112" s="260"/>
      <c r="E112" s="260"/>
      <c r="F112" s="279" t="s">
        <v>1077</v>
      </c>
      <c r="G112" s="260"/>
      <c r="H112" s="260" t="s">
        <v>1119</v>
      </c>
      <c r="I112" s="260" t="s">
        <v>1079</v>
      </c>
      <c r="J112" s="260">
        <v>120</v>
      </c>
      <c r="K112" s="271"/>
    </row>
    <row r="113" spans="2:11" ht="15" customHeight="1">
      <c r="B113" s="280"/>
      <c r="C113" s="260" t="s">
        <v>40</v>
      </c>
      <c r="D113" s="260"/>
      <c r="E113" s="260"/>
      <c r="F113" s="279" t="s">
        <v>1077</v>
      </c>
      <c r="G113" s="260"/>
      <c r="H113" s="260" t="s">
        <v>1120</v>
      </c>
      <c r="I113" s="260" t="s">
        <v>1111</v>
      </c>
      <c r="J113" s="260"/>
      <c r="K113" s="271"/>
    </row>
    <row r="114" spans="2:11" ht="15" customHeight="1">
      <c r="B114" s="280"/>
      <c r="C114" s="260" t="s">
        <v>50</v>
      </c>
      <c r="D114" s="260"/>
      <c r="E114" s="260"/>
      <c r="F114" s="279" t="s">
        <v>1077</v>
      </c>
      <c r="G114" s="260"/>
      <c r="H114" s="260" t="s">
        <v>1121</v>
      </c>
      <c r="I114" s="260" t="s">
        <v>1111</v>
      </c>
      <c r="J114" s="260"/>
      <c r="K114" s="271"/>
    </row>
    <row r="115" spans="2:11" ht="15" customHeight="1">
      <c r="B115" s="280"/>
      <c r="C115" s="260" t="s">
        <v>59</v>
      </c>
      <c r="D115" s="260"/>
      <c r="E115" s="260"/>
      <c r="F115" s="279" t="s">
        <v>1077</v>
      </c>
      <c r="G115" s="260"/>
      <c r="H115" s="260" t="s">
        <v>1122</v>
      </c>
      <c r="I115" s="260" t="s">
        <v>1123</v>
      </c>
      <c r="J115" s="260"/>
      <c r="K115" s="271"/>
    </row>
    <row r="116" spans="2:11" ht="15" customHeight="1">
      <c r="B116" s="283"/>
      <c r="C116" s="289"/>
      <c r="D116" s="289"/>
      <c r="E116" s="289"/>
      <c r="F116" s="289"/>
      <c r="G116" s="289"/>
      <c r="H116" s="289"/>
      <c r="I116" s="289"/>
      <c r="J116" s="289"/>
      <c r="K116" s="285"/>
    </row>
    <row r="117" spans="2:11" ht="18.75" customHeight="1">
      <c r="B117" s="290"/>
      <c r="C117" s="256"/>
      <c r="D117" s="256"/>
      <c r="E117" s="256"/>
      <c r="F117" s="291"/>
      <c r="G117" s="256"/>
      <c r="H117" s="256"/>
      <c r="I117" s="256"/>
      <c r="J117" s="256"/>
      <c r="K117" s="290"/>
    </row>
    <row r="118" spans="2:11" ht="18.75" customHeight="1">
      <c r="B118" s="266"/>
      <c r="C118" s="266"/>
      <c r="D118" s="266"/>
      <c r="E118" s="266"/>
      <c r="F118" s="266"/>
      <c r="G118" s="266"/>
      <c r="H118" s="266"/>
      <c r="I118" s="266"/>
      <c r="J118" s="266"/>
      <c r="K118" s="266"/>
    </row>
    <row r="119" spans="2:11" ht="7.5" customHeight="1">
      <c r="B119" s="292"/>
      <c r="C119" s="293"/>
      <c r="D119" s="293"/>
      <c r="E119" s="293"/>
      <c r="F119" s="293"/>
      <c r="G119" s="293"/>
      <c r="H119" s="293"/>
      <c r="I119" s="293"/>
      <c r="J119" s="293"/>
      <c r="K119" s="294"/>
    </row>
    <row r="120" spans="2:11" ht="45" customHeight="1">
      <c r="B120" s="295"/>
      <c r="C120" s="373" t="s">
        <v>1124</v>
      </c>
      <c r="D120" s="373"/>
      <c r="E120" s="373"/>
      <c r="F120" s="373"/>
      <c r="G120" s="373"/>
      <c r="H120" s="373"/>
      <c r="I120" s="373"/>
      <c r="J120" s="373"/>
      <c r="K120" s="296"/>
    </row>
    <row r="121" spans="2:11" ht="17.25" customHeight="1">
      <c r="B121" s="297"/>
      <c r="C121" s="272" t="s">
        <v>1071</v>
      </c>
      <c r="D121" s="272"/>
      <c r="E121" s="272"/>
      <c r="F121" s="272" t="s">
        <v>1072</v>
      </c>
      <c r="G121" s="273"/>
      <c r="H121" s="272" t="s">
        <v>121</v>
      </c>
      <c r="I121" s="272" t="s">
        <v>59</v>
      </c>
      <c r="J121" s="272" t="s">
        <v>1073</v>
      </c>
      <c r="K121" s="298"/>
    </row>
    <row r="122" spans="2:11" ht="17.25" customHeight="1">
      <c r="B122" s="297"/>
      <c r="C122" s="274" t="s">
        <v>1074</v>
      </c>
      <c r="D122" s="274"/>
      <c r="E122" s="274"/>
      <c r="F122" s="275" t="s">
        <v>1075</v>
      </c>
      <c r="G122" s="276"/>
      <c r="H122" s="274"/>
      <c r="I122" s="274"/>
      <c r="J122" s="274" t="s">
        <v>1076</v>
      </c>
      <c r="K122" s="298"/>
    </row>
    <row r="123" spans="2:11" ht="5.25" customHeight="1">
      <c r="B123" s="299"/>
      <c r="C123" s="277"/>
      <c r="D123" s="277"/>
      <c r="E123" s="277"/>
      <c r="F123" s="277"/>
      <c r="G123" s="260"/>
      <c r="H123" s="277"/>
      <c r="I123" s="277"/>
      <c r="J123" s="277"/>
      <c r="K123" s="300"/>
    </row>
    <row r="124" spans="2:11" ht="15" customHeight="1">
      <c r="B124" s="299"/>
      <c r="C124" s="260" t="s">
        <v>1080</v>
      </c>
      <c r="D124" s="277"/>
      <c r="E124" s="277"/>
      <c r="F124" s="279" t="s">
        <v>1077</v>
      </c>
      <c r="G124" s="260"/>
      <c r="H124" s="260" t="s">
        <v>1116</v>
      </c>
      <c r="I124" s="260" t="s">
        <v>1079</v>
      </c>
      <c r="J124" s="260">
        <v>120</v>
      </c>
      <c r="K124" s="301"/>
    </row>
    <row r="125" spans="2:11" ht="15" customHeight="1">
      <c r="B125" s="299"/>
      <c r="C125" s="260" t="s">
        <v>1125</v>
      </c>
      <c r="D125" s="260"/>
      <c r="E125" s="260"/>
      <c r="F125" s="279" t="s">
        <v>1077</v>
      </c>
      <c r="G125" s="260"/>
      <c r="H125" s="260" t="s">
        <v>1126</v>
      </c>
      <c r="I125" s="260" t="s">
        <v>1079</v>
      </c>
      <c r="J125" s="260" t="s">
        <v>1127</v>
      </c>
      <c r="K125" s="301"/>
    </row>
    <row r="126" spans="2:11" ht="15" customHeight="1">
      <c r="B126" s="299"/>
      <c r="C126" s="260" t="s">
        <v>1026</v>
      </c>
      <c r="D126" s="260"/>
      <c r="E126" s="260"/>
      <c r="F126" s="279" t="s">
        <v>1077</v>
      </c>
      <c r="G126" s="260"/>
      <c r="H126" s="260" t="s">
        <v>1128</v>
      </c>
      <c r="I126" s="260" t="s">
        <v>1079</v>
      </c>
      <c r="J126" s="260" t="s">
        <v>1127</v>
      </c>
      <c r="K126" s="301"/>
    </row>
    <row r="127" spans="2:11" ht="15" customHeight="1">
      <c r="B127" s="299"/>
      <c r="C127" s="260" t="s">
        <v>1088</v>
      </c>
      <c r="D127" s="260"/>
      <c r="E127" s="260"/>
      <c r="F127" s="279" t="s">
        <v>1083</v>
      </c>
      <c r="G127" s="260"/>
      <c r="H127" s="260" t="s">
        <v>1089</v>
      </c>
      <c r="I127" s="260" t="s">
        <v>1079</v>
      </c>
      <c r="J127" s="260">
        <v>15</v>
      </c>
      <c r="K127" s="301"/>
    </row>
    <row r="128" spans="2:11" ht="15" customHeight="1">
      <c r="B128" s="299"/>
      <c r="C128" s="281" t="s">
        <v>1090</v>
      </c>
      <c r="D128" s="281"/>
      <c r="E128" s="281"/>
      <c r="F128" s="282" t="s">
        <v>1083</v>
      </c>
      <c r="G128" s="281"/>
      <c r="H128" s="281" t="s">
        <v>1091</v>
      </c>
      <c r="I128" s="281" t="s">
        <v>1079</v>
      </c>
      <c r="J128" s="281">
        <v>15</v>
      </c>
      <c r="K128" s="301"/>
    </row>
    <row r="129" spans="2:11" ht="15" customHeight="1">
      <c r="B129" s="299"/>
      <c r="C129" s="281" t="s">
        <v>1092</v>
      </c>
      <c r="D129" s="281"/>
      <c r="E129" s="281"/>
      <c r="F129" s="282" t="s">
        <v>1083</v>
      </c>
      <c r="G129" s="281"/>
      <c r="H129" s="281" t="s">
        <v>1093</v>
      </c>
      <c r="I129" s="281" t="s">
        <v>1079</v>
      </c>
      <c r="J129" s="281">
        <v>20</v>
      </c>
      <c r="K129" s="301"/>
    </row>
    <row r="130" spans="2:11" ht="15" customHeight="1">
      <c r="B130" s="299"/>
      <c r="C130" s="281" t="s">
        <v>1094</v>
      </c>
      <c r="D130" s="281"/>
      <c r="E130" s="281"/>
      <c r="F130" s="282" t="s">
        <v>1083</v>
      </c>
      <c r="G130" s="281"/>
      <c r="H130" s="281" t="s">
        <v>1095</v>
      </c>
      <c r="I130" s="281" t="s">
        <v>1079</v>
      </c>
      <c r="J130" s="281">
        <v>20</v>
      </c>
      <c r="K130" s="301"/>
    </row>
    <row r="131" spans="2:11" ht="15" customHeight="1">
      <c r="B131" s="299"/>
      <c r="C131" s="260" t="s">
        <v>1082</v>
      </c>
      <c r="D131" s="260"/>
      <c r="E131" s="260"/>
      <c r="F131" s="279" t="s">
        <v>1083</v>
      </c>
      <c r="G131" s="260"/>
      <c r="H131" s="260" t="s">
        <v>1116</v>
      </c>
      <c r="I131" s="260" t="s">
        <v>1079</v>
      </c>
      <c r="J131" s="260">
        <v>50</v>
      </c>
      <c r="K131" s="301"/>
    </row>
    <row r="132" spans="2:11" ht="15" customHeight="1">
      <c r="B132" s="299"/>
      <c r="C132" s="260" t="s">
        <v>1096</v>
      </c>
      <c r="D132" s="260"/>
      <c r="E132" s="260"/>
      <c r="F132" s="279" t="s">
        <v>1083</v>
      </c>
      <c r="G132" s="260"/>
      <c r="H132" s="260" t="s">
        <v>1116</v>
      </c>
      <c r="I132" s="260" t="s">
        <v>1079</v>
      </c>
      <c r="J132" s="260">
        <v>50</v>
      </c>
      <c r="K132" s="301"/>
    </row>
    <row r="133" spans="2:11" ht="15" customHeight="1">
      <c r="B133" s="299"/>
      <c r="C133" s="260" t="s">
        <v>1102</v>
      </c>
      <c r="D133" s="260"/>
      <c r="E133" s="260"/>
      <c r="F133" s="279" t="s">
        <v>1083</v>
      </c>
      <c r="G133" s="260"/>
      <c r="H133" s="260" t="s">
        <v>1116</v>
      </c>
      <c r="I133" s="260" t="s">
        <v>1079</v>
      </c>
      <c r="J133" s="260">
        <v>50</v>
      </c>
      <c r="K133" s="301"/>
    </row>
    <row r="134" spans="2:11" ht="15" customHeight="1">
      <c r="B134" s="299"/>
      <c r="C134" s="260" t="s">
        <v>1104</v>
      </c>
      <c r="D134" s="260"/>
      <c r="E134" s="260"/>
      <c r="F134" s="279" t="s">
        <v>1083</v>
      </c>
      <c r="G134" s="260"/>
      <c r="H134" s="260" t="s">
        <v>1116</v>
      </c>
      <c r="I134" s="260" t="s">
        <v>1079</v>
      </c>
      <c r="J134" s="260">
        <v>50</v>
      </c>
      <c r="K134" s="301"/>
    </row>
    <row r="135" spans="2:11" ht="15" customHeight="1">
      <c r="B135" s="299"/>
      <c r="C135" s="260" t="s">
        <v>126</v>
      </c>
      <c r="D135" s="260"/>
      <c r="E135" s="260"/>
      <c r="F135" s="279" t="s">
        <v>1083</v>
      </c>
      <c r="G135" s="260"/>
      <c r="H135" s="260" t="s">
        <v>1129</v>
      </c>
      <c r="I135" s="260" t="s">
        <v>1079</v>
      </c>
      <c r="J135" s="260">
        <v>255</v>
      </c>
      <c r="K135" s="301"/>
    </row>
    <row r="136" spans="2:11" ht="15" customHeight="1">
      <c r="B136" s="299"/>
      <c r="C136" s="260" t="s">
        <v>1106</v>
      </c>
      <c r="D136" s="260"/>
      <c r="E136" s="260"/>
      <c r="F136" s="279" t="s">
        <v>1077</v>
      </c>
      <c r="G136" s="260"/>
      <c r="H136" s="260" t="s">
        <v>1130</v>
      </c>
      <c r="I136" s="260" t="s">
        <v>1108</v>
      </c>
      <c r="J136" s="260"/>
      <c r="K136" s="301"/>
    </row>
    <row r="137" spans="2:11" ht="15" customHeight="1">
      <c r="B137" s="299"/>
      <c r="C137" s="260" t="s">
        <v>1109</v>
      </c>
      <c r="D137" s="260"/>
      <c r="E137" s="260"/>
      <c r="F137" s="279" t="s">
        <v>1077</v>
      </c>
      <c r="G137" s="260"/>
      <c r="H137" s="260" t="s">
        <v>1131</v>
      </c>
      <c r="I137" s="260" t="s">
        <v>1111</v>
      </c>
      <c r="J137" s="260"/>
      <c r="K137" s="301"/>
    </row>
    <row r="138" spans="2:11" ht="15" customHeight="1">
      <c r="B138" s="299"/>
      <c r="C138" s="260" t="s">
        <v>1112</v>
      </c>
      <c r="D138" s="260"/>
      <c r="E138" s="260"/>
      <c r="F138" s="279" t="s">
        <v>1077</v>
      </c>
      <c r="G138" s="260"/>
      <c r="H138" s="260" t="s">
        <v>1112</v>
      </c>
      <c r="I138" s="260" t="s">
        <v>1111</v>
      </c>
      <c r="J138" s="260"/>
      <c r="K138" s="301"/>
    </row>
    <row r="139" spans="2:11" ht="15" customHeight="1">
      <c r="B139" s="299"/>
      <c r="C139" s="260" t="s">
        <v>40</v>
      </c>
      <c r="D139" s="260"/>
      <c r="E139" s="260"/>
      <c r="F139" s="279" t="s">
        <v>1077</v>
      </c>
      <c r="G139" s="260"/>
      <c r="H139" s="260" t="s">
        <v>1132</v>
      </c>
      <c r="I139" s="260" t="s">
        <v>1111</v>
      </c>
      <c r="J139" s="260"/>
      <c r="K139" s="301"/>
    </row>
    <row r="140" spans="2:11" ht="15" customHeight="1">
      <c r="B140" s="299"/>
      <c r="C140" s="260" t="s">
        <v>1133</v>
      </c>
      <c r="D140" s="260"/>
      <c r="E140" s="260"/>
      <c r="F140" s="279" t="s">
        <v>1077</v>
      </c>
      <c r="G140" s="260"/>
      <c r="H140" s="260" t="s">
        <v>1134</v>
      </c>
      <c r="I140" s="260" t="s">
        <v>1111</v>
      </c>
      <c r="J140" s="260"/>
      <c r="K140" s="301"/>
    </row>
    <row r="141" spans="2:11" ht="15" customHeight="1">
      <c r="B141" s="302"/>
      <c r="C141" s="303"/>
      <c r="D141" s="303"/>
      <c r="E141" s="303"/>
      <c r="F141" s="303"/>
      <c r="G141" s="303"/>
      <c r="H141" s="303"/>
      <c r="I141" s="303"/>
      <c r="J141" s="303"/>
      <c r="K141" s="304"/>
    </row>
    <row r="142" spans="2:11" ht="18.75" customHeight="1">
      <c r="B142" s="256"/>
      <c r="C142" s="256"/>
      <c r="D142" s="256"/>
      <c r="E142" s="256"/>
      <c r="F142" s="291"/>
      <c r="G142" s="256"/>
      <c r="H142" s="256"/>
      <c r="I142" s="256"/>
      <c r="J142" s="256"/>
      <c r="K142" s="256"/>
    </row>
    <row r="143" spans="2:11" ht="18.75" customHeight="1">
      <c r="B143" s="266"/>
      <c r="C143" s="266"/>
      <c r="D143" s="266"/>
      <c r="E143" s="266"/>
      <c r="F143" s="266"/>
      <c r="G143" s="266"/>
      <c r="H143" s="266"/>
      <c r="I143" s="266"/>
      <c r="J143" s="266"/>
      <c r="K143" s="266"/>
    </row>
    <row r="144" spans="2:11" ht="7.5" customHeight="1">
      <c r="B144" s="267"/>
      <c r="C144" s="268"/>
      <c r="D144" s="268"/>
      <c r="E144" s="268"/>
      <c r="F144" s="268"/>
      <c r="G144" s="268"/>
      <c r="H144" s="268"/>
      <c r="I144" s="268"/>
      <c r="J144" s="268"/>
      <c r="K144" s="269"/>
    </row>
    <row r="145" spans="2:11" ht="45" customHeight="1">
      <c r="B145" s="270"/>
      <c r="C145" s="377" t="s">
        <v>1135</v>
      </c>
      <c r="D145" s="377"/>
      <c r="E145" s="377"/>
      <c r="F145" s="377"/>
      <c r="G145" s="377"/>
      <c r="H145" s="377"/>
      <c r="I145" s="377"/>
      <c r="J145" s="377"/>
      <c r="K145" s="271"/>
    </row>
    <row r="146" spans="2:11" ht="17.25" customHeight="1">
      <c r="B146" s="270"/>
      <c r="C146" s="272" t="s">
        <v>1071</v>
      </c>
      <c r="D146" s="272"/>
      <c r="E146" s="272"/>
      <c r="F146" s="272" t="s">
        <v>1072</v>
      </c>
      <c r="G146" s="273"/>
      <c r="H146" s="272" t="s">
        <v>121</v>
      </c>
      <c r="I146" s="272" t="s">
        <v>59</v>
      </c>
      <c r="J146" s="272" t="s">
        <v>1073</v>
      </c>
      <c r="K146" s="271"/>
    </row>
    <row r="147" spans="2:11" ht="17.25" customHeight="1">
      <c r="B147" s="270"/>
      <c r="C147" s="274" t="s">
        <v>1074</v>
      </c>
      <c r="D147" s="274"/>
      <c r="E147" s="274"/>
      <c r="F147" s="275" t="s">
        <v>1075</v>
      </c>
      <c r="G147" s="276"/>
      <c r="H147" s="274"/>
      <c r="I147" s="274"/>
      <c r="J147" s="274" t="s">
        <v>1076</v>
      </c>
      <c r="K147" s="271"/>
    </row>
    <row r="148" spans="2:11" ht="5.25" customHeight="1">
      <c r="B148" s="280"/>
      <c r="C148" s="277"/>
      <c r="D148" s="277"/>
      <c r="E148" s="277"/>
      <c r="F148" s="277"/>
      <c r="G148" s="278"/>
      <c r="H148" s="277"/>
      <c r="I148" s="277"/>
      <c r="J148" s="277"/>
      <c r="K148" s="301"/>
    </row>
    <row r="149" spans="2:11" ht="15" customHeight="1">
      <c r="B149" s="280"/>
      <c r="C149" s="305" t="s">
        <v>1080</v>
      </c>
      <c r="D149" s="260"/>
      <c r="E149" s="260"/>
      <c r="F149" s="306" t="s">
        <v>1077</v>
      </c>
      <c r="G149" s="260"/>
      <c r="H149" s="305" t="s">
        <v>1116</v>
      </c>
      <c r="I149" s="305" t="s">
        <v>1079</v>
      </c>
      <c r="J149" s="305">
        <v>120</v>
      </c>
      <c r="K149" s="301"/>
    </row>
    <row r="150" spans="2:11" ht="15" customHeight="1">
      <c r="B150" s="280"/>
      <c r="C150" s="305" t="s">
        <v>1125</v>
      </c>
      <c r="D150" s="260"/>
      <c r="E150" s="260"/>
      <c r="F150" s="306" t="s">
        <v>1077</v>
      </c>
      <c r="G150" s="260"/>
      <c r="H150" s="305" t="s">
        <v>1136</v>
      </c>
      <c r="I150" s="305" t="s">
        <v>1079</v>
      </c>
      <c r="J150" s="305" t="s">
        <v>1127</v>
      </c>
      <c r="K150" s="301"/>
    </row>
    <row r="151" spans="2:11" ht="15" customHeight="1">
      <c r="B151" s="280"/>
      <c r="C151" s="305" t="s">
        <v>1026</v>
      </c>
      <c r="D151" s="260"/>
      <c r="E151" s="260"/>
      <c r="F151" s="306" t="s">
        <v>1077</v>
      </c>
      <c r="G151" s="260"/>
      <c r="H151" s="305" t="s">
        <v>1137</v>
      </c>
      <c r="I151" s="305" t="s">
        <v>1079</v>
      </c>
      <c r="J151" s="305" t="s">
        <v>1127</v>
      </c>
      <c r="K151" s="301"/>
    </row>
    <row r="152" spans="2:11" ht="15" customHeight="1">
      <c r="B152" s="280"/>
      <c r="C152" s="305" t="s">
        <v>1082</v>
      </c>
      <c r="D152" s="260"/>
      <c r="E152" s="260"/>
      <c r="F152" s="306" t="s">
        <v>1083</v>
      </c>
      <c r="G152" s="260"/>
      <c r="H152" s="305" t="s">
        <v>1116</v>
      </c>
      <c r="I152" s="305" t="s">
        <v>1079</v>
      </c>
      <c r="J152" s="305">
        <v>50</v>
      </c>
      <c r="K152" s="301"/>
    </row>
    <row r="153" spans="2:11" ht="15" customHeight="1">
      <c r="B153" s="280"/>
      <c r="C153" s="305" t="s">
        <v>1085</v>
      </c>
      <c r="D153" s="260"/>
      <c r="E153" s="260"/>
      <c r="F153" s="306" t="s">
        <v>1077</v>
      </c>
      <c r="G153" s="260"/>
      <c r="H153" s="305" t="s">
        <v>1116</v>
      </c>
      <c r="I153" s="305" t="s">
        <v>1087</v>
      </c>
      <c r="J153" s="305"/>
      <c r="K153" s="301"/>
    </row>
    <row r="154" spans="2:11" ht="15" customHeight="1">
      <c r="B154" s="280"/>
      <c r="C154" s="305" t="s">
        <v>1096</v>
      </c>
      <c r="D154" s="260"/>
      <c r="E154" s="260"/>
      <c r="F154" s="306" t="s">
        <v>1083</v>
      </c>
      <c r="G154" s="260"/>
      <c r="H154" s="305" t="s">
        <v>1116</v>
      </c>
      <c r="I154" s="305" t="s">
        <v>1079</v>
      </c>
      <c r="J154" s="305">
        <v>50</v>
      </c>
      <c r="K154" s="301"/>
    </row>
    <row r="155" spans="2:11" ht="15" customHeight="1">
      <c r="B155" s="280"/>
      <c r="C155" s="305" t="s">
        <v>1104</v>
      </c>
      <c r="D155" s="260"/>
      <c r="E155" s="260"/>
      <c r="F155" s="306" t="s">
        <v>1083</v>
      </c>
      <c r="G155" s="260"/>
      <c r="H155" s="305" t="s">
        <v>1116</v>
      </c>
      <c r="I155" s="305" t="s">
        <v>1079</v>
      </c>
      <c r="J155" s="305">
        <v>50</v>
      </c>
      <c r="K155" s="301"/>
    </row>
    <row r="156" spans="2:11" ht="15" customHeight="1">
      <c r="B156" s="280"/>
      <c r="C156" s="305" t="s">
        <v>1102</v>
      </c>
      <c r="D156" s="260"/>
      <c r="E156" s="260"/>
      <c r="F156" s="306" t="s">
        <v>1083</v>
      </c>
      <c r="G156" s="260"/>
      <c r="H156" s="305" t="s">
        <v>1116</v>
      </c>
      <c r="I156" s="305" t="s">
        <v>1079</v>
      </c>
      <c r="J156" s="305">
        <v>50</v>
      </c>
      <c r="K156" s="301"/>
    </row>
    <row r="157" spans="2:11" ht="15" customHeight="1">
      <c r="B157" s="280"/>
      <c r="C157" s="305" t="s">
        <v>95</v>
      </c>
      <c r="D157" s="260"/>
      <c r="E157" s="260"/>
      <c r="F157" s="306" t="s">
        <v>1077</v>
      </c>
      <c r="G157" s="260"/>
      <c r="H157" s="305" t="s">
        <v>1138</v>
      </c>
      <c r="I157" s="305" t="s">
        <v>1079</v>
      </c>
      <c r="J157" s="305" t="s">
        <v>1139</v>
      </c>
      <c r="K157" s="301"/>
    </row>
    <row r="158" spans="2:11" ht="15" customHeight="1">
      <c r="B158" s="280"/>
      <c r="C158" s="305" t="s">
        <v>1140</v>
      </c>
      <c r="D158" s="260"/>
      <c r="E158" s="260"/>
      <c r="F158" s="306" t="s">
        <v>1077</v>
      </c>
      <c r="G158" s="260"/>
      <c r="H158" s="305" t="s">
        <v>1141</v>
      </c>
      <c r="I158" s="305" t="s">
        <v>1111</v>
      </c>
      <c r="J158" s="305"/>
      <c r="K158" s="301"/>
    </row>
    <row r="159" spans="2:11" ht="15" customHeight="1">
      <c r="B159" s="307"/>
      <c r="C159" s="289"/>
      <c r="D159" s="289"/>
      <c r="E159" s="289"/>
      <c r="F159" s="289"/>
      <c r="G159" s="289"/>
      <c r="H159" s="289"/>
      <c r="I159" s="289"/>
      <c r="J159" s="289"/>
      <c r="K159" s="308"/>
    </row>
    <row r="160" spans="2:11" ht="18.75" customHeight="1">
      <c r="B160" s="256"/>
      <c r="C160" s="260"/>
      <c r="D160" s="260"/>
      <c r="E160" s="260"/>
      <c r="F160" s="279"/>
      <c r="G160" s="260"/>
      <c r="H160" s="260"/>
      <c r="I160" s="260"/>
      <c r="J160" s="260"/>
      <c r="K160" s="256"/>
    </row>
    <row r="161" spans="2:11" ht="18.75" customHeight="1">
      <c r="B161" s="266"/>
      <c r="C161" s="266"/>
      <c r="D161" s="266"/>
      <c r="E161" s="266"/>
      <c r="F161" s="266"/>
      <c r="G161" s="266"/>
      <c r="H161" s="266"/>
      <c r="I161" s="266"/>
      <c r="J161" s="266"/>
      <c r="K161" s="266"/>
    </row>
    <row r="162" spans="2:11" ht="7.5" customHeight="1">
      <c r="B162" s="248"/>
      <c r="C162" s="249"/>
      <c r="D162" s="249"/>
      <c r="E162" s="249"/>
      <c r="F162" s="249"/>
      <c r="G162" s="249"/>
      <c r="H162" s="249"/>
      <c r="I162" s="249"/>
      <c r="J162" s="249"/>
      <c r="K162" s="250"/>
    </row>
    <row r="163" spans="2:11" ht="45" customHeight="1">
      <c r="B163" s="251"/>
      <c r="C163" s="373" t="s">
        <v>1142</v>
      </c>
      <c r="D163" s="373"/>
      <c r="E163" s="373"/>
      <c r="F163" s="373"/>
      <c r="G163" s="373"/>
      <c r="H163" s="373"/>
      <c r="I163" s="373"/>
      <c r="J163" s="373"/>
      <c r="K163" s="252"/>
    </row>
    <row r="164" spans="2:11" ht="17.25" customHeight="1">
      <c r="B164" s="251"/>
      <c r="C164" s="272" t="s">
        <v>1071</v>
      </c>
      <c r="D164" s="272"/>
      <c r="E164" s="272"/>
      <c r="F164" s="272" t="s">
        <v>1072</v>
      </c>
      <c r="G164" s="309"/>
      <c r="H164" s="310" t="s">
        <v>121</v>
      </c>
      <c r="I164" s="310" t="s">
        <v>59</v>
      </c>
      <c r="J164" s="272" t="s">
        <v>1073</v>
      </c>
      <c r="K164" s="252"/>
    </row>
    <row r="165" spans="2:11" ht="17.25" customHeight="1">
      <c r="B165" s="253"/>
      <c r="C165" s="274" t="s">
        <v>1074</v>
      </c>
      <c r="D165" s="274"/>
      <c r="E165" s="274"/>
      <c r="F165" s="275" t="s">
        <v>1075</v>
      </c>
      <c r="G165" s="311"/>
      <c r="H165" s="312"/>
      <c r="I165" s="312"/>
      <c r="J165" s="274" t="s">
        <v>1076</v>
      </c>
      <c r="K165" s="254"/>
    </row>
    <row r="166" spans="2:11" ht="5.25" customHeight="1">
      <c r="B166" s="280"/>
      <c r="C166" s="277"/>
      <c r="D166" s="277"/>
      <c r="E166" s="277"/>
      <c r="F166" s="277"/>
      <c r="G166" s="278"/>
      <c r="H166" s="277"/>
      <c r="I166" s="277"/>
      <c r="J166" s="277"/>
      <c r="K166" s="301"/>
    </row>
    <row r="167" spans="2:11" ht="15" customHeight="1">
      <c r="B167" s="280"/>
      <c r="C167" s="260" t="s">
        <v>1080</v>
      </c>
      <c r="D167" s="260"/>
      <c r="E167" s="260"/>
      <c r="F167" s="279" t="s">
        <v>1077</v>
      </c>
      <c r="G167" s="260"/>
      <c r="H167" s="260" t="s">
        <v>1116</v>
      </c>
      <c r="I167" s="260" t="s">
        <v>1079</v>
      </c>
      <c r="J167" s="260">
        <v>120</v>
      </c>
      <c r="K167" s="301"/>
    </row>
    <row r="168" spans="2:11" ht="15" customHeight="1">
      <c r="B168" s="280"/>
      <c r="C168" s="260" t="s">
        <v>1125</v>
      </c>
      <c r="D168" s="260"/>
      <c r="E168" s="260"/>
      <c r="F168" s="279" t="s">
        <v>1077</v>
      </c>
      <c r="G168" s="260"/>
      <c r="H168" s="260" t="s">
        <v>1126</v>
      </c>
      <c r="I168" s="260" t="s">
        <v>1079</v>
      </c>
      <c r="J168" s="260" t="s">
        <v>1127</v>
      </c>
      <c r="K168" s="301"/>
    </row>
    <row r="169" spans="2:11" ht="15" customHeight="1">
      <c r="B169" s="280"/>
      <c r="C169" s="260" t="s">
        <v>1026</v>
      </c>
      <c r="D169" s="260"/>
      <c r="E169" s="260"/>
      <c r="F169" s="279" t="s">
        <v>1077</v>
      </c>
      <c r="G169" s="260"/>
      <c r="H169" s="260" t="s">
        <v>1143</v>
      </c>
      <c r="I169" s="260" t="s">
        <v>1079</v>
      </c>
      <c r="J169" s="260" t="s">
        <v>1127</v>
      </c>
      <c r="K169" s="301"/>
    </row>
    <row r="170" spans="2:11" ht="15" customHeight="1">
      <c r="B170" s="280"/>
      <c r="C170" s="260" t="s">
        <v>1082</v>
      </c>
      <c r="D170" s="260"/>
      <c r="E170" s="260"/>
      <c r="F170" s="279" t="s">
        <v>1083</v>
      </c>
      <c r="G170" s="260"/>
      <c r="H170" s="260" t="s">
        <v>1143</v>
      </c>
      <c r="I170" s="260" t="s">
        <v>1079</v>
      </c>
      <c r="J170" s="260">
        <v>50</v>
      </c>
      <c r="K170" s="301"/>
    </row>
    <row r="171" spans="2:11" ht="15" customHeight="1">
      <c r="B171" s="280"/>
      <c r="C171" s="260" t="s">
        <v>1085</v>
      </c>
      <c r="D171" s="260"/>
      <c r="E171" s="260"/>
      <c r="F171" s="279" t="s">
        <v>1077</v>
      </c>
      <c r="G171" s="260"/>
      <c r="H171" s="260" t="s">
        <v>1143</v>
      </c>
      <c r="I171" s="260" t="s">
        <v>1087</v>
      </c>
      <c r="J171" s="260"/>
      <c r="K171" s="301"/>
    </row>
    <row r="172" spans="2:11" ht="15" customHeight="1">
      <c r="B172" s="280"/>
      <c r="C172" s="260" t="s">
        <v>1096</v>
      </c>
      <c r="D172" s="260"/>
      <c r="E172" s="260"/>
      <c r="F172" s="279" t="s">
        <v>1083</v>
      </c>
      <c r="G172" s="260"/>
      <c r="H172" s="260" t="s">
        <v>1143</v>
      </c>
      <c r="I172" s="260" t="s">
        <v>1079</v>
      </c>
      <c r="J172" s="260">
        <v>50</v>
      </c>
      <c r="K172" s="301"/>
    </row>
    <row r="173" spans="2:11" ht="15" customHeight="1">
      <c r="B173" s="280"/>
      <c r="C173" s="260" t="s">
        <v>1104</v>
      </c>
      <c r="D173" s="260"/>
      <c r="E173" s="260"/>
      <c r="F173" s="279" t="s">
        <v>1083</v>
      </c>
      <c r="G173" s="260"/>
      <c r="H173" s="260" t="s">
        <v>1143</v>
      </c>
      <c r="I173" s="260" t="s">
        <v>1079</v>
      </c>
      <c r="J173" s="260">
        <v>50</v>
      </c>
      <c r="K173" s="301"/>
    </row>
    <row r="174" spans="2:11" ht="15" customHeight="1">
      <c r="B174" s="280"/>
      <c r="C174" s="260" t="s">
        <v>1102</v>
      </c>
      <c r="D174" s="260"/>
      <c r="E174" s="260"/>
      <c r="F174" s="279" t="s">
        <v>1083</v>
      </c>
      <c r="G174" s="260"/>
      <c r="H174" s="260" t="s">
        <v>1143</v>
      </c>
      <c r="I174" s="260" t="s">
        <v>1079</v>
      </c>
      <c r="J174" s="260">
        <v>50</v>
      </c>
      <c r="K174" s="301"/>
    </row>
    <row r="175" spans="2:11" ht="15" customHeight="1">
      <c r="B175" s="280"/>
      <c r="C175" s="260" t="s">
        <v>120</v>
      </c>
      <c r="D175" s="260"/>
      <c r="E175" s="260"/>
      <c r="F175" s="279" t="s">
        <v>1077</v>
      </c>
      <c r="G175" s="260"/>
      <c r="H175" s="260" t="s">
        <v>1144</v>
      </c>
      <c r="I175" s="260" t="s">
        <v>1145</v>
      </c>
      <c r="J175" s="260"/>
      <c r="K175" s="301"/>
    </row>
    <row r="176" spans="2:11" ht="15" customHeight="1">
      <c r="B176" s="280"/>
      <c r="C176" s="260" t="s">
        <v>59</v>
      </c>
      <c r="D176" s="260"/>
      <c r="E176" s="260"/>
      <c r="F176" s="279" t="s">
        <v>1077</v>
      </c>
      <c r="G176" s="260"/>
      <c r="H176" s="260" t="s">
        <v>1146</v>
      </c>
      <c r="I176" s="260" t="s">
        <v>1147</v>
      </c>
      <c r="J176" s="260">
        <v>1</v>
      </c>
      <c r="K176" s="301"/>
    </row>
    <row r="177" spans="2:11" ht="15" customHeight="1">
      <c r="B177" s="280"/>
      <c r="C177" s="260" t="s">
        <v>55</v>
      </c>
      <c r="D177" s="260"/>
      <c r="E177" s="260"/>
      <c r="F177" s="279" t="s">
        <v>1077</v>
      </c>
      <c r="G177" s="260"/>
      <c r="H177" s="260" t="s">
        <v>1148</v>
      </c>
      <c r="I177" s="260" t="s">
        <v>1079</v>
      </c>
      <c r="J177" s="260">
        <v>20</v>
      </c>
      <c r="K177" s="301"/>
    </row>
    <row r="178" spans="2:11" ht="15" customHeight="1">
      <c r="B178" s="280"/>
      <c r="C178" s="260" t="s">
        <v>121</v>
      </c>
      <c r="D178" s="260"/>
      <c r="E178" s="260"/>
      <c r="F178" s="279" t="s">
        <v>1077</v>
      </c>
      <c r="G178" s="260"/>
      <c r="H178" s="260" t="s">
        <v>1149</v>
      </c>
      <c r="I178" s="260" t="s">
        <v>1079</v>
      </c>
      <c r="J178" s="260">
        <v>255</v>
      </c>
      <c r="K178" s="301"/>
    </row>
    <row r="179" spans="2:11" ht="15" customHeight="1">
      <c r="B179" s="280"/>
      <c r="C179" s="260" t="s">
        <v>122</v>
      </c>
      <c r="D179" s="260"/>
      <c r="E179" s="260"/>
      <c r="F179" s="279" t="s">
        <v>1077</v>
      </c>
      <c r="G179" s="260"/>
      <c r="H179" s="260" t="s">
        <v>1042</v>
      </c>
      <c r="I179" s="260" t="s">
        <v>1079</v>
      </c>
      <c r="J179" s="260">
        <v>10</v>
      </c>
      <c r="K179" s="301"/>
    </row>
    <row r="180" spans="2:11" ht="15" customHeight="1">
      <c r="B180" s="280"/>
      <c r="C180" s="260" t="s">
        <v>123</v>
      </c>
      <c r="D180" s="260"/>
      <c r="E180" s="260"/>
      <c r="F180" s="279" t="s">
        <v>1077</v>
      </c>
      <c r="G180" s="260"/>
      <c r="H180" s="260" t="s">
        <v>1150</v>
      </c>
      <c r="I180" s="260" t="s">
        <v>1111</v>
      </c>
      <c r="J180" s="260"/>
      <c r="K180" s="301"/>
    </row>
    <row r="181" spans="2:11" ht="15" customHeight="1">
      <c r="B181" s="280"/>
      <c r="C181" s="260" t="s">
        <v>1151</v>
      </c>
      <c r="D181" s="260"/>
      <c r="E181" s="260"/>
      <c r="F181" s="279" t="s">
        <v>1077</v>
      </c>
      <c r="G181" s="260"/>
      <c r="H181" s="260" t="s">
        <v>1152</v>
      </c>
      <c r="I181" s="260" t="s">
        <v>1111</v>
      </c>
      <c r="J181" s="260"/>
      <c r="K181" s="301"/>
    </row>
    <row r="182" spans="2:11" ht="15" customHeight="1">
      <c r="B182" s="280"/>
      <c r="C182" s="260" t="s">
        <v>1140</v>
      </c>
      <c r="D182" s="260"/>
      <c r="E182" s="260"/>
      <c r="F182" s="279" t="s">
        <v>1077</v>
      </c>
      <c r="G182" s="260"/>
      <c r="H182" s="260" t="s">
        <v>1153</v>
      </c>
      <c r="I182" s="260" t="s">
        <v>1111</v>
      </c>
      <c r="J182" s="260"/>
      <c r="K182" s="301"/>
    </row>
    <row r="183" spans="2:11" ht="15" customHeight="1">
      <c r="B183" s="280"/>
      <c r="C183" s="260" t="s">
        <v>125</v>
      </c>
      <c r="D183" s="260"/>
      <c r="E183" s="260"/>
      <c r="F183" s="279" t="s">
        <v>1083</v>
      </c>
      <c r="G183" s="260"/>
      <c r="H183" s="260" t="s">
        <v>1154</v>
      </c>
      <c r="I183" s="260" t="s">
        <v>1079</v>
      </c>
      <c r="J183" s="260">
        <v>50</v>
      </c>
      <c r="K183" s="301"/>
    </row>
    <row r="184" spans="2:11" ht="15" customHeight="1">
      <c r="B184" s="280"/>
      <c r="C184" s="260" t="s">
        <v>1155</v>
      </c>
      <c r="D184" s="260"/>
      <c r="E184" s="260"/>
      <c r="F184" s="279" t="s">
        <v>1083</v>
      </c>
      <c r="G184" s="260"/>
      <c r="H184" s="260" t="s">
        <v>1156</v>
      </c>
      <c r="I184" s="260" t="s">
        <v>1157</v>
      </c>
      <c r="J184" s="260"/>
      <c r="K184" s="301"/>
    </row>
    <row r="185" spans="2:11" ht="15" customHeight="1">
      <c r="B185" s="280"/>
      <c r="C185" s="260" t="s">
        <v>1158</v>
      </c>
      <c r="D185" s="260"/>
      <c r="E185" s="260"/>
      <c r="F185" s="279" t="s">
        <v>1083</v>
      </c>
      <c r="G185" s="260"/>
      <c r="H185" s="260" t="s">
        <v>1159</v>
      </c>
      <c r="I185" s="260" t="s">
        <v>1157</v>
      </c>
      <c r="J185" s="260"/>
      <c r="K185" s="301"/>
    </row>
    <row r="186" spans="2:11" ht="15" customHeight="1">
      <c r="B186" s="280"/>
      <c r="C186" s="260" t="s">
        <v>1160</v>
      </c>
      <c r="D186" s="260"/>
      <c r="E186" s="260"/>
      <c r="F186" s="279" t="s">
        <v>1083</v>
      </c>
      <c r="G186" s="260"/>
      <c r="H186" s="260" t="s">
        <v>1161</v>
      </c>
      <c r="I186" s="260" t="s">
        <v>1157</v>
      </c>
      <c r="J186" s="260"/>
      <c r="K186" s="301"/>
    </row>
    <row r="187" spans="2:11" ht="15" customHeight="1">
      <c r="B187" s="280"/>
      <c r="C187" s="313" t="s">
        <v>1162</v>
      </c>
      <c r="D187" s="260"/>
      <c r="E187" s="260"/>
      <c r="F187" s="279" t="s">
        <v>1083</v>
      </c>
      <c r="G187" s="260"/>
      <c r="H187" s="260" t="s">
        <v>1163</v>
      </c>
      <c r="I187" s="260" t="s">
        <v>1164</v>
      </c>
      <c r="J187" s="314" t="s">
        <v>1165</v>
      </c>
      <c r="K187" s="301"/>
    </row>
    <row r="188" spans="2:11" ht="15" customHeight="1">
      <c r="B188" s="280"/>
      <c r="C188" s="265" t="s">
        <v>44</v>
      </c>
      <c r="D188" s="260"/>
      <c r="E188" s="260"/>
      <c r="F188" s="279" t="s">
        <v>1077</v>
      </c>
      <c r="G188" s="260"/>
      <c r="H188" s="256" t="s">
        <v>1166</v>
      </c>
      <c r="I188" s="260" t="s">
        <v>1167</v>
      </c>
      <c r="J188" s="260"/>
      <c r="K188" s="301"/>
    </row>
    <row r="189" spans="2:11" ht="15" customHeight="1">
      <c r="B189" s="280"/>
      <c r="C189" s="265" t="s">
        <v>1168</v>
      </c>
      <c r="D189" s="260"/>
      <c r="E189" s="260"/>
      <c r="F189" s="279" t="s">
        <v>1077</v>
      </c>
      <c r="G189" s="260"/>
      <c r="H189" s="260" t="s">
        <v>1169</v>
      </c>
      <c r="I189" s="260" t="s">
        <v>1111</v>
      </c>
      <c r="J189" s="260"/>
      <c r="K189" s="301"/>
    </row>
    <row r="190" spans="2:11" ht="15" customHeight="1">
      <c r="B190" s="280"/>
      <c r="C190" s="265" t="s">
        <v>1170</v>
      </c>
      <c r="D190" s="260"/>
      <c r="E190" s="260"/>
      <c r="F190" s="279" t="s">
        <v>1077</v>
      </c>
      <c r="G190" s="260"/>
      <c r="H190" s="260" t="s">
        <v>1171</v>
      </c>
      <c r="I190" s="260" t="s">
        <v>1111</v>
      </c>
      <c r="J190" s="260"/>
      <c r="K190" s="301"/>
    </row>
    <row r="191" spans="2:11" ht="15" customHeight="1">
      <c r="B191" s="280"/>
      <c r="C191" s="265" t="s">
        <v>1172</v>
      </c>
      <c r="D191" s="260"/>
      <c r="E191" s="260"/>
      <c r="F191" s="279" t="s">
        <v>1083</v>
      </c>
      <c r="G191" s="260"/>
      <c r="H191" s="260" t="s">
        <v>1173</v>
      </c>
      <c r="I191" s="260" t="s">
        <v>1111</v>
      </c>
      <c r="J191" s="260"/>
      <c r="K191" s="301"/>
    </row>
    <row r="192" spans="2:11" ht="15" customHeight="1">
      <c r="B192" s="307"/>
      <c r="C192" s="315"/>
      <c r="D192" s="289"/>
      <c r="E192" s="289"/>
      <c r="F192" s="289"/>
      <c r="G192" s="289"/>
      <c r="H192" s="289"/>
      <c r="I192" s="289"/>
      <c r="J192" s="289"/>
      <c r="K192" s="308"/>
    </row>
    <row r="193" spans="2:11" ht="18.75" customHeight="1">
      <c r="B193" s="256"/>
      <c r="C193" s="260"/>
      <c r="D193" s="260"/>
      <c r="E193" s="260"/>
      <c r="F193" s="279"/>
      <c r="G193" s="260"/>
      <c r="H193" s="260"/>
      <c r="I193" s="260"/>
      <c r="J193" s="260"/>
      <c r="K193" s="256"/>
    </row>
    <row r="194" spans="2:11" ht="18.75" customHeight="1">
      <c r="B194" s="256"/>
      <c r="C194" s="260"/>
      <c r="D194" s="260"/>
      <c r="E194" s="260"/>
      <c r="F194" s="279"/>
      <c r="G194" s="260"/>
      <c r="H194" s="260"/>
      <c r="I194" s="260"/>
      <c r="J194" s="260"/>
      <c r="K194" s="256"/>
    </row>
    <row r="195" spans="2:11" ht="18.75" customHeight="1">
      <c r="B195" s="266"/>
      <c r="C195" s="266"/>
      <c r="D195" s="266"/>
      <c r="E195" s="266"/>
      <c r="F195" s="266"/>
      <c r="G195" s="266"/>
      <c r="H195" s="266"/>
      <c r="I195" s="266"/>
      <c r="J195" s="266"/>
      <c r="K195" s="266"/>
    </row>
    <row r="196" spans="2:11">
      <c r="B196" s="248"/>
      <c r="C196" s="249"/>
      <c r="D196" s="249"/>
      <c r="E196" s="249"/>
      <c r="F196" s="249"/>
      <c r="G196" s="249"/>
      <c r="H196" s="249"/>
      <c r="I196" s="249"/>
      <c r="J196" s="249"/>
      <c r="K196" s="250"/>
    </row>
    <row r="197" spans="2:11" ht="22.2">
      <c r="B197" s="251"/>
      <c r="C197" s="373" t="s">
        <v>1174</v>
      </c>
      <c r="D197" s="373"/>
      <c r="E197" s="373"/>
      <c r="F197" s="373"/>
      <c r="G197" s="373"/>
      <c r="H197" s="373"/>
      <c r="I197" s="373"/>
      <c r="J197" s="373"/>
      <c r="K197" s="252"/>
    </row>
    <row r="198" spans="2:11" ht="25.5" customHeight="1">
      <c r="B198" s="251"/>
      <c r="C198" s="316" t="s">
        <v>1175</v>
      </c>
      <c r="D198" s="316"/>
      <c r="E198" s="316"/>
      <c r="F198" s="316" t="s">
        <v>1176</v>
      </c>
      <c r="G198" s="317"/>
      <c r="H198" s="378" t="s">
        <v>1177</v>
      </c>
      <c r="I198" s="378"/>
      <c r="J198" s="378"/>
      <c r="K198" s="252"/>
    </row>
    <row r="199" spans="2:11" ht="5.25" customHeight="1">
      <c r="B199" s="280"/>
      <c r="C199" s="277"/>
      <c r="D199" s="277"/>
      <c r="E199" s="277"/>
      <c r="F199" s="277"/>
      <c r="G199" s="260"/>
      <c r="H199" s="277"/>
      <c r="I199" s="277"/>
      <c r="J199" s="277"/>
      <c r="K199" s="301"/>
    </row>
    <row r="200" spans="2:11" ht="15" customHeight="1">
      <c r="B200" s="280"/>
      <c r="C200" s="260" t="s">
        <v>1167</v>
      </c>
      <c r="D200" s="260"/>
      <c r="E200" s="260"/>
      <c r="F200" s="279" t="s">
        <v>45</v>
      </c>
      <c r="G200" s="260"/>
      <c r="H200" s="375" t="s">
        <v>1178</v>
      </c>
      <c r="I200" s="375"/>
      <c r="J200" s="375"/>
      <c r="K200" s="301"/>
    </row>
    <row r="201" spans="2:11" ht="15" customHeight="1">
      <c r="B201" s="280"/>
      <c r="C201" s="286"/>
      <c r="D201" s="260"/>
      <c r="E201" s="260"/>
      <c r="F201" s="279" t="s">
        <v>46</v>
      </c>
      <c r="G201" s="260"/>
      <c r="H201" s="375" t="s">
        <v>1179</v>
      </c>
      <c r="I201" s="375"/>
      <c r="J201" s="375"/>
      <c r="K201" s="301"/>
    </row>
    <row r="202" spans="2:11" ht="15" customHeight="1">
      <c r="B202" s="280"/>
      <c r="C202" s="286"/>
      <c r="D202" s="260"/>
      <c r="E202" s="260"/>
      <c r="F202" s="279" t="s">
        <v>49</v>
      </c>
      <c r="G202" s="260"/>
      <c r="H202" s="375" t="s">
        <v>1180</v>
      </c>
      <c r="I202" s="375"/>
      <c r="J202" s="375"/>
      <c r="K202" s="301"/>
    </row>
    <row r="203" spans="2:11" ht="15" customHeight="1">
      <c r="B203" s="280"/>
      <c r="C203" s="260"/>
      <c r="D203" s="260"/>
      <c r="E203" s="260"/>
      <c r="F203" s="279" t="s">
        <v>47</v>
      </c>
      <c r="G203" s="260"/>
      <c r="H203" s="375" t="s">
        <v>1181</v>
      </c>
      <c r="I203" s="375"/>
      <c r="J203" s="375"/>
      <c r="K203" s="301"/>
    </row>
    <row r="204" spans="2:11" ht="15" customHeight="1">
      <c r="B204" s="280"/>
      <c r="C204" s="260"/>
      <c r="D204" s="260"/>
      <c r="E204" s="260"/>
      <c r="F204" s="279" t="s">
        <v>48</v>
      </c>
      <c r="G204" s="260"/>
      <c r="H204" s="375" t="s">
        <v>1182</v>
      </c>
      <c r="I204" s="375"/>
      <c r="J204" s="375"/>
      <c r="K204" s="301"/>
    </row>
    <row r="205" spans="2:11" ht="15" customHeight="1">
      <c r="B205" s="280"/>
      <c r="C205" s="260"/>
      <c r="D205" s="260"/>
      <c r="E205" s="260"/>
      <c r="F205" s="279"/>
      <c r="G205" s="260"/>
      <c r="H205" s="260"/>
      <c r="I205" s="260"/>
      <c r="J205" s="260"/>
      <c r="K205" s="301"/>
    </row>
    <row r="206" spans="2:11" ht="15" customHeight="1">
      <c r="B206" s="280"/>
      <c r="C206" s="260" t="s">
        <v>1123</v>
      </c>
      <c r="D206" s="260"/>
      <c r="E206" s="260"/>
      <c r="F206" s="279" t="s">
        <v>81</v>
      </c>
      <c r="G206" s="260"/>
      <c r="H206" s="375" t="s">
        <v>1183</v>
      </c>
      <c r="I206" s="375"/>
      <c r="J206" s="375"/>
      <c r="K206" s="301"/>
    </row>
    <row r="207" spans="2:11" ht="15" customHeight="1">
      <c r="B207" s="280"/>
      <c r="C207" s="286"/>
      <c r="D207" s="260"/>
      <c r="E207" s="260"/>
      <c r="F207" s="279" t="s">
        <v>1020</v>
      </c>
      <c r="G207" s="260"/>
      <c r="H207" s="375" t="s">
        <v>1021</v>
      </c>
      <c r="I207" s="375"/>
      <c r="J207" s="375"/>
      <c r="K207" s="301"/>
    </row>
    <row r="208" spans="2:11" ht="15" customHeight="1">
      <c r="B208" s="280"/>
      <c r="C208" s="260"/>
      <c r="D208" s="260"/>
      <c r="E208" s="260"/>
      <c r="F208" s="279" t="s">
        <v>1018</v>
      </c>
      <c r="G208" s="260"/>
      <c r="H208" s="375" t="s">
        <v>1184</v>
      </c>
      <c r="I208" s="375"/>
      <c r="J208" s="375"/>
      <c r="K208" s="301"/>
    </row>
    <row r="209" spans="2:11" ht="15" customHeight="1">
      <c r="B209" s="318"/>
      <c r="C209" s="286"/>
      <c r="D209" s="286"/>
      <c r="E209" s="286"/>
      <c r="F209" s="279" t="s">
        <v>1022</v>
      </c>
      <c r="G209" s="265"/>
      <c r="H209" s="379" t="s">
        <v>1023</v>
      </c>
      <c r="I209" s="379"/>
      <c r="J209" s="379"/>
      <c r="K209" s="319"/>
    </row>
    <row r="210" spans="2:11" ht="15" customHeight="1">
      <c r="B210" s="318"/>
      <c r="C210" s="286"/>
      <c r="D210" s="286"/>
      <c r="E210" s="286"/>
      <c r="F210" s="279" t="s">
        <v>1024</v>
      </c>
      <c r="G210" s="265"/>
      <c r="H210" s="379" t="s">
        <v>1185</v>
      </c>
      <c r="I210" s="379"/>
      <c r="J210" s="379"/>
      <c r="K210" s="319"/>
    </row>
    <row r="211" spans="2:11" ht="15" customHeight="1">
      <c r="B211" s="318"/>
      <c r="C211" s="286"/>
      <c r="D211" s="286"/>
      <c r="E211" s="286"/>
      <c r="F211" s="320"/>
      <c r="G211" s="265"/>
      <c r="H211" s="321"/>
      <c r="I211" s="321"/>
      <c r="J211" s="321"/>
      <c r="K211" s="319"/>
    </row>
    <row r="212" spans="2:11" ht="15" customHeight="1">
      <c r="B212" s="318"/>
      <c r="C212" s="260" t="s">
        <v>1147</v>
      </c>
      <c r="D212" s="286"/>
      <c r="E212" s="286"/>
      <c r="F212" s="279">
        <v>1</v>
      </c>
      <c r="G212" s="265"/>
      <c r="H212" s="379" t="s">
        <v>1186</v>
      </c>
      <c r="I212" s="379"/>
      <c r="J212" s="379"/>
      <c r="K212" s="319"/>
    </row>
    <row r="213" spans="2:11" ht="15" customHeight="1">
      <c r="B213" s="318"/>
      <c r="C213" s="286"/>
      <c r="D213" s="286"/>
      <c r="E213" s="286"/>
      <c r="F213" s="279">
        <v>2</v>
      </c>
      <c r="G213" s="265"/>
      <c r="H213" s="379" t="s">
        <v>1187</v>
      </c>
      <c r="I213" s="379"/>
      <c r="J213" s="379"/>
      <c r="K213" s="319"/>
    </row>
    <row r="214" spans="2:11" ht="15" customHeight="1">
      <c r="B214" s="318"/>
      <c r="C214" s="286"/>
      <c r="D214" s="286"/>
      <c r="E214" s="286"/>
      <c r="F214" s="279">
        <v>3</v>
      </c>
      <c r="G214" s="265"/>
      <c r="H214" s="379" t="s">
        <v>1188</v>
      </c>
      <c r="I214" s="379"/>
      <c r="J214" s="379"/>
      <c r="K214" s="319"/>
    </row>
    <row r="215" spans="2:11" ht="15" customHeight="1">
      <c r="B215" s="318"/>
      <c r="C215" s="286"/>
      <c r="D215" s="286"/>
      <c r="E215" s="286"/>
      <c r="F215" s="279">
        <v>4</v>
      </c>
      <c r="G215" s="265"/>
      <c r="H215" s="379" t="s">
        <v>1189</v>
      </c>
      <c r="I215" s="379"/>
      <c r="J215" s="379"/>
      <c r="K215" s="319"/>
    </row>
    <row r="216" spans="2:11" ht="12.75" customHeight="1">
      <c r="B216" s="322"/>
      <c r="C216" s="323"/>
      <c r="D216" s="323"/>
      <c r="E216" s="323"/>
      <c r="F216" s="323"/>
      <c r="G216" s="323"/>
      <c r="H216" s="323"/>
      <c r="I216" s="323"/>
      <c r="J216" s="323"/>
      <c r="K216" s="324"/>
    </row>
  </sheetData>
  <sheetProtection formatCells="0" formatColumns="0" formatRows="0" insertColumns="0" insertRows="0" insertHyperlinks="0" deleteColumns="0" deleteRows="0" sort="0" autoFilter="0" pivotTables="0"/>
  <mergeCells count="77"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33:J33"/>
    <mergeCell ref="G34:J34"/>
    <mergeCell ref="G35:J35"/>
    <mergeCell ref="D49:J49"/>
    <mergeCell ref="E48:J48"/>
    <mergeCell ref="G36:J36"/>
    <mergeCell ref="G37:J37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F19:J19"/>
    <mergeCell ref="F20:J20"/>
    <mergeCell ref="D14:J14"/>
    <mergeCell ref="D15:J15"/>
    <mergeCell ref="F16:J16"/>
    <mergeCell ref="F17:J17"/>
    <mergeCell ref="C9:J9"/>
    <mergeCell ref="D10:J10"/>
    <mergeCell ref="D13:J13"/>
    <mergeCell ref="C3:J3"/>
    <mergeCell ref="C4:J4"/>
    <mergeCell ref="C6:J6"/>
    <mergeCell ref="C7:J7"/>
    <mergeCell ref="D11:J11"/>
  </mergeCells>
  <pageMargins left="0.59027779999999996" right="0.59027779999999996" top="0.59027779999999996" bottom="0.59027779999999996" header="0" footer="0"/>
  <pageSetup paperSize="9"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1.NP - ModernizacE odborn...</vt:lpstr>
      <vt:lpstr>Pokyny pro vyplnění</vt:lpstr>
      <vt:lpstr>'1.NP - ModernizacE odborn...'!Názvy_tisku</vt:lpstr>
      <vt:lpstr>'Rekapitulace stavby'!Názvy_tisku</vt:lpstr>
      <vt:lpstr>'1.NP - ModernizacE odborn...'!Oblast_tisku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ST\STM</dc:creator>
  <cp:lastModifiedBy>Mgr. Magdalena Chmelařová</cp:lastModifiedBy>
  <dcterms:created xsi:type="dcterms:W3CDTF">2018-11-03T14:31:19Z</dcterms:created>
  <dcterms:modified xsi:type="dcterms:W3CDTF">2018-11-18T21:04:14Z</dcterms:modified>
</cp:coreProperties>
</file>